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B04AF44F-93B0-4DF5-A2A4-C0F68486A78D}" xr6:coauthVersionLast="47" xr6:coauthVersionMax="47" xr10:uidLastSave="{00000000-0000-0000-0000-000000000000}"/>
  <bookViews>
    <workbookView xWindow="-120" yWindow="-120" windowWidth="20730" windowHeight="11160" xr2:uid="{BC54F566-5B49-4CED-B30D-E3CD26DB5777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I'!$C$6:$H$97</definedName>
    <definedName name="_xlnm.Print_Area" localSheetId="0">'A-TIER I'!$B$2:$H$121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F103" i="1"/>
  <c r="F107" i="1"/>
  <c r="F109" i="1"/>
  <c r="F127" i="1"/>
  <c r="F128" i="1"/>
  <c r="F129" i="1"/>
  <c r="F130" i="1"/>
  <c r="F131" i="1"/>
  <c r="F132" i="1"/>
  <c r="F133" i="1"/>
  <c r="F134" i="1"/>
  <c r="F135" i="1"/>
  <c r="F136" i="1"/>
  <c r="F99" i="1" l="1"/>
  <c r="F111" i="1"/>
  <c r="G10" i="1" l="1"/>
  <c r="G107" i="1"/>
  <c r="G129" i="1"/>
  <c r="G99" i="1"/>
  <c r="G127" i="1"/>
  <c r="G103" i="1"/>
  <c r="G130" i="1"/>
  <c r="G12" i="1"/>
  <c r="G7" i="1"/>
  <c r="G109" i="1"/>
  <c r="G11" i="1"/>
  <c r="G13" i="1"/>
  <c r="G9" i="1"/>
  <c r="G8" i="1"/>
</calcChain>
</file>

<file path=xl/sharedStrings.xml><?xml version="1.0" encoding="utf-8"?>
<sst xmlns="http://schemas.openxmlformats.org/spreadsheetml/2006/main" count="65" uniqueCount="56">
  <si>
    <t>BBB / Equivalent</t>
  </si>
  <si>
    <t>BBB+ / Equivalent</t>
  </si>
  <si>
    <t>A- / Equivalent</t>
  </si>
  <si>
    <t>A / Equivalent</t>
  </si>
  <si>
    <t>A+ / Equivalent</t>
  </si>
  <si>
    <t>AA- / Equivalent</t>
  </si>
  <si>
    <t>AA / Equivalent</t>
  </si>
  <si>
    <t>AA+ / Equivalent</t>
  </si>
  <si>
    <t>A1+ (For Commercial Paper)</t>
  </si>
  <si>
    <t>AAA / Equivalent</t>
  </si>
  <si>
    <t>State Development Loans</t>
  </si>
  <si>
    <t>Central Govt. Securities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</si>
  <si>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</si>
  <si>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</si>
  <si>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</si>
  <si>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</si>
  <si>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</si>
  <si>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</si>
  <si>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</si>
  <si>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</si>
  <si>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</si>
  <si>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</si>
  <si>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</si>
  <si>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price_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</si>
  <si>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</si>
  <si>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</si>
  <si>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</si>
  <si>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</si>
  <si>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</si>
  <si>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</si>
  <si>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</si>
  <si>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</si>
  <si>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</si>
  <si>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</si>
  <si>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</si>
  <si>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MF</t>
  </si>
  <si>
    <t xml:space="preserve">  - Treasury Bills</t>
  </si>
  <si>
    <t>Money Market Instruments:-</t>
  </si>
  <si>
    <t xml:space="preserve">Subtotal A </t>
  </si>
  <si>
    <t>INE090A08UB4</t>
  </si>
  <si>
    <t>INE062A08199</t>
  </si>
  <si>
    <t>INE062A08249</t>
  </si>
  <si>
    <t>INE219X23014</t>
  </si>
  <si>
    <t>INE0GGX23010</t>
  </si>
  <si>
    <t>INE041025011</t>
  </si>
  <si>
    <t>INE0CCU25019</t>
  </si>
  <si>
    <t>Quantity</t>
  </si>
  <si>
    <t xml:space="preserve">Industry </t>
  </si>
  <si>
    <t>Name of the Instrument</t>
  </si>
  <si>
    <t>ISIN No.</t>
  </si>
  <si>
    <t>31st Dec 2021</t>
  </si>
  <si>
    <t>MONTH</t>
  </si>
  <si>
    <t>Scheme A TIER 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</si>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</sst>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[$-409]dd/m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0" fillId="0" borderId="1" xfId="0" applyBorder="1"/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10" fontId="0" fillId="0" borderId="1" xfId="2" applyNumberFormat="1" applyFont="1" applyBorder="1"/>
    <xf numFmtId="10" fontId="0" fillId="0" borderId="2" xfId="2" applyNumberFormat="1" applyFont="1" applyBorder="1" applyAlignment="1">
      <alignment vertical="center"/>
    </xf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43" fontId="0" fillId="3" borderId="1" xfId="1" applyFont="1" applyFill="1" applyBorder="1" applyAlignment="1">
      <alignment horizontal="right"/>
    </xf>
    <xf numFmtId="164" fontId="6" fillId="0" borderId="1" xfId="1" applyNumberFormat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43" fontId="0" fillId="0" borderId="1" xfId="0" applyNumberFormat="1" applyBorder="1"/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0" fontId="3" fillId="0" borderId="1" xfId="0" applyFont="1" applyBorder="1"/>
    <xf numFmtId="164" fontId="0" fillId="0" borderId="1" xfId="1" applyNumberFormat="1" applyFont="1" applyBorder="1" applyAlignment="1">
      <alignment horizontal="right" vertical="top"/>
    </xf>
    <xf numFmtId="164" fontId="0" fillId="0" borderId="1" xfId="1" applyNumberFormat="1" applyFont="1" applyBorder="1"/>
    <xf numFmtId="0" fontId="3" fillId="0" borderId="0" xfId="0" applyFont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0" fontId="0" fillId="0" borderId="3" xfId="0" quotePrefix="1" applyBorder="1"/>
    <xf numFmtId="10" fontId="0" fillId="0" borderId="1" xfId="2" applyNumberFormat="1" applyFont="1" applyFill="1" applyBorder="1"/>
    <xf numFmtId="164" fontId="0" fillId="0" borderId="1" xfId="1" applyNumberFormat="1" applyFont="1" applyFill="1" applyBorder="1" applyAlignment="1">
      <alignment horizontal="right" vertical="top"/>
    </xf>
    <xf numFmtId="43" fontId="0" fillId="0" borderId="1" xfId="1" applyFont="1" applyFill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quotePrefix="1" applyBorder="1"/>
    <xf numFmtId="0" fontId="0" fillId="0" borderId="6" xfId="0" quotePrefix="1" applyBorder="1"/>
    <xf numFmtId="0" fontId="4" fillId="2" borderId="7" xfId="0" applyFont="1" applyFill="1" applyBorder="1"/>
    <xf numFmtId="0" fontId="4" fillId="2" borderId="8" xfId="0" applyFont="1" applyFill="1" applyBorder="1"/>
    <xf numFmtId="43" fontId="4" fillId="2" borderId="8" xfId="1" applyFont="1" applyFill="1" applyBorder="1"/>
    <xf numFmtId="0" fontId="4" fillId="2" borderId="2" xfId="0" applyFont="1" applyFill="1" applyBorder="1"/>
    <xf numFmtId="166" fontId="4" fillId="0" borderId="0" xfId="0" applyNumberFormat="1" applyFont="1" applyAlignment="1">
      <alignment horizontal="left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62922C-E818-4192-A1FC-EE6EB1265C1A}" name="Table111" displayName="Table111" ref="B6:H97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D8894A43-4980-48BF-AAE8-465A22AA89F9}" name="ISIN No." dataDxfId="6"/>
    <tableColumn id="2" xr3:uid="{952AE419-0552-4E09-A3A3-90C6A8AEFF82}" name="Name of the Instrument" dataDxfId="5">
      <calculatedColumnFormula>IFERROR(VLOOKUP(Table111[[#This Row],[ISIN No.]],#REF!,2,0),0)</calculatedColumnFormula>
    </tableColumn>
    <tableColumn id="3" xr3:uid="{8B33EB60-E95A-426A-B5A9-DA9DC67B1BD7}" name="Industry " dataDxfId="4">
      <calculatedColumnFormula>IFERROR(VLOOKUP(Table111[[#This Row],[ISIN No.]],#REF!,5,0),0)</calculatedColumnFormula>
    </tableColumn>
    <tableColumn id="4" xr3:uid="{2E3480CC-D599-4889-8D4F-1DF7598EBA0A}" name="Quantity" dataDxfId="3" dataCellStyle="Comma">
      <calculatedColumnFormula>VLOOKUP(Table111[[#This Row],[ISIN No.]],'[1]Crisil data '!E:L,8,0)</calculatedColumnFormula>
    </tableColumn>
    <tableColumn id="5" xr3:uid="{358CA2BB-012E-4669-8B75-91CB6F14D84B}" name="Market Value" dataDxfId="2" dataCellStyle="Comma">
      <calculatedColumnFormula>SUMIFS(#REF!,#REF!,$D$3,#REF!,Table111[[#This Row],[ISIN No.]])</calculatedColumnFormula>
    </tableColumn>
    <tableColumn id="6" xr3:uid="{419D53FF-CA6B-4144-9D78-6B985323CE27}" name="% of Portfolio" dataDxfId="1" dataCellStyle="Percent">
      <calculatedColumnFormula>+F7/$F$111</calculatedColumnFormula>
    </tableColumn>
    <tableColumn id="7" xr3:uid="{B617E1D9-E48B-4EE3-9086-B9A84F0E3C8E}" name="Ratings" dataDxfId="0">
      <calculatedColumnFormula>IFERROR(VLOOKUP(Table111[[#This Row],[ISIN No.]],#REF!,35,0),0)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01A0-2365-4E46-AD9C-7D9429735C93}">
  <sheetPr>
    <pageSetUpPr fitToPage="1"/>
  </sheetPr>
  <dimension ref="A2:R136"/>
  <sheetViews>
    <sheetView showGridLines="0" tabSelected="1" view="pageBreakPreview" topLeftCell="B102" zoomScale="98" zoomScaleNormal="100" zoomScaleSheetLayoutView="98" workbookViewId="0">
      <selection activeCell="F113" sqref="F113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1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42"/>
      <c r="C2" s="42" t="s">
        <v>55</v>
      </c>
      <c r="D2" s="42" t="s">
        <v>54</v>
      </c>
    </row>
    <row r="3" spans="1:8" x14ac:dyDescent="0.25">
      <c r="B3" s="42"/>
      <c r="C3" s="42" t="s">
        <v>53</v>
      </c>
      <c r="D3" t="s">
        <v>52</v>
      </c>
    </row>
    <row r="4" spans="1:8" x14ac:dyDescent="0.25">
      <c r="B4" s="42"/>
      <c r="C4" s="42" t="s">
        <v>51</v>
      </c>
      <c r="D4" s="41" t="s">
        <v>50</v>
      </c>
    </row>
    <row r="6" spans="1:8" x14ac:dyDescent="0.25">
      <c r="B6" s="40" t="s">
        <v>49</v>
      </c>
      <c r="C6" s="38" t="s">
        <v>48</v>
      </c>
      <c r="D6" s="38" t="s">
        <v>47</v>
      </c>
      <c r="E6" s="39" t="s">
        <v>46</v>
      </c>
      <c r="F6" s="38" t="s">
        <v>14</v>
      </c>
      <c r="G6" s="38" t="s">
        <v>13</v>
      </c>
      <c r="H6" s="37" t="s">
        <v>12</v>
      </c>
    </row>
    <row r="7" spans="1:8" x14ac:dyDescent="0.25">
      <c r="A7" s="9"/>
      <c r="B7" s="2" t="s">
        <v>45</v>
      </c>
      <c r="C7" s="2" t="str">
        <f>VLOOKUP(Table111[[#This Row],[ISIN No.]],'[1]Crisil data '!E:F,2,0)</f>
        <v>Mindspace Business Parks REIT</v>
      </c>
      <c r="D7" s="2" t="str">
        <f>VLOOKUP(Table111[[#This Row],[ISIN No.]],'[1]Crisil data '!E:I,5,0)</f>
        <v>Real estate activities with own or leased property</v>
      </c>
      <c r="E7" s="4">
        <f>VLOOKUP(Table111[[#This Row],[ISIN No.]],'[1]Crisil data '!E:L,8,0)</f>
        <v>5990</v>
      </c>
      <c r="F7" s="26">
        <f>VLOOKUP(Table111[[#This Row],[ISIN No.]],'[1]Crisil data '!E:M,9,0)</f>
        <v>1960527</v>
      </c>
      <c r="G7" s="31">
        <f>+F7/$F$111</f>
        <v>0.119008246318379</v>
      </c>
      <c r="H7" s="30"/>
    </row>
    <row r="8" spans="1:8" x14ac:dyDescent="0.25">
      <c r="A8" s="9"/>
      <c r="B8" s="2" t="s">
        <v>44</v>
      </c>
      <c r="C8" s="2" t="str">
        <f>VLOOKUP(Table111[[#This Row],[ISIN No.]],'[1]Crisil data '!E:F,2,0)</f>
        <v>Embassy Office Parks REIT</v>
      </c>
      <c r="D8" s="2" t="str">
        <f>VLOOKUP(Table111[[#This Row],[ISIN No.]],'[1]Crisil data '!E:I,5,0)</f>
        <v>Real estate activities with own or leased property</v>
      </c>
      <c r="E8" s="4">
        <f>VLOOKUP(Table111[[#This Row],[ISIN No.]],'[1]Crisil data '!E:L,8,0)</f>
        <v>5190</v>
      </c>
      <c r="F8" s="26">
        <f>VLOOKUP(Table111[[#This Row],[ISIN No.]],'[1]Crisil data '!E:M,9,0)</f>
        <v>1762679.7</v>
      </c>
      <c r="G8" s="31">
        <f>+F8/$F$111</f>
        <v>0.10699848556944455</v>
      </c>
      <c r="H8" s="30"/>
    </row>
    <row r="9" spans="1:8" x14ac:dyDescent="0.25">
      <c r="A9" s="9"/>
      <c r="B9" s="2" t="s">
        <v>43</v>
      </c>
      <c r="C9" s="2" t="str">
        <f>VLOOKUP(Table111[[#This Row],[ISIN No.]],'[1]Crisil data '!E:F,2,0)</f>
        <v>POWERGRID Infrastructure Investment Trust</v>
      </c>
      <c r="D9" s="2" t="str">
        <f>VLOOKUP(Table111[[#This Row],[ISIN No.]],'[1]Crisil data '!E:I,5,0)</f>
        <v>Transmission of electric energy</v>
      </c>
      <c r="E9" s="4">
        <f>VLOOKUP(Table111[[#This Row],[ISIN No.]],'[1]Crisil data '!E:L,8,0)</f>
        <v>14770</v>
      </c>
      <c r="F9" s="26">
        <f>VLOOKUP(Table111[[#This Row],[ISIN No.]],'[1]Crisil data '!E:M,9,0)</f>
        <v>1786579.2</v>
      </c>
      <c r="G9" s="31">
        <f>+F9/$F$111</f>
        <v>0.10844923711884229</v>
      </c>
      <c r="H9" s="30"/>
    </row>
    <row r="10" spans="1:8" x14ac:dyDescent="0.25">
      <c r="A10" s="9"/>
      <c r="B10" s="2" t="s">
        <v>42</v>
      </c>
      <c r="C10" s="2" t="str">
        <f>VLOOKUP(Table111[[#This Row],[ISIN No.]],'[1]Crisil data '!E:F,2,0)</f>
        <v>India Grid Trust - InvITs</v>
      </c>
      <c r="D10" s="2" t="str">
        <f>VLOOKUP(Table111[[#This Row],[ISIN No.]],'[1]Crisil data '!E:I,5,0)</f>
        <v>Transmission of electric energy</v>
      </c>
      <c r="E10" s="4">
        <f>VLOOKUP(Table111[[#This Row],[ISIN No.]],'[1]Crisil data '!E:L,8,0)</f>
        <v>11601</v>
      </c>
      <c r="F10" s="26">
        <f>VLOOKUP(Table111[[#This Row],[ISIN No.]],'[1]Crisil data '!E:M,9,0)</f>
        <v>1695138.12</v>
      </c>
      <c r="G10" s="31">
        <f>+F10/$F$111</f>
        <v>0.10289856499228724</v>
      </c>
      <c r="H10" s="30"/>
    </row>
    <row r="11" spans="1:8" x14ac:dyDescent="0.25">
      <c r="A11" s="9"/>
      <c r="B11" s="2" t="s">
        <v>41</v>
      </c>
      <c r="C11" s="2" t="str">
        <f>VLOOKUP(Table111[[#This Row],[ISIN No.]],'[1]Crisil data '!E:F,2,0)</f>
        <v>7.74%SBI Perpetual 09-Sept-2099(call 09.09.2025)</v>
      </c>
      <c r="D11" s="2" t="str">
        <f>VLOOKUP(Table111[[#This Row],[ISIN No.]],'[1]Crisil data '!E:I,5,0)</f>
        <v>Monetary intermediation of commercial banks, saving banks. postal savings</v>
      </c>
      <c r="E11" s="4">
        <f>VLOOKUP(Table111[[#This Row],[ISIN No.]],'[1]Crisil data '!E:L,8,0)</f>
        <v>6</v>
      </c>
      <c r="F11" s="26">
        <f>VLOOKUP(Table111[[#This Row],[ISIN No.]],'[1]Crisil data '!E:M,9,0)</f>
        <v>6024852</v>
      </c>
      <c r="G11" s="31">
        <f>+F11/$F$111</f>
        <v>0.36572159977790586</v>
      </c>
      <c r="H11" s="30" t="str">
        <f>VLOOKUP(Table111[[#This Row],[ISIN No.]],'[1]Crisil data '!E:AJ,32,0)</f>
        <v>[ICRA]AA+</v>
      </c>
    </row>
    <row r="12" spans="1:8" x14ac:dyDescent="0.25">
      <c r="A12" s="9"/>
      <c r="B12" s="2" t="s">
        <v>40</v>
      </c>
      <c r="C12" s="2" t="str">
        <f>VLOOKUP(Table111[[#This Row],[ISIN No.]],'[1]Crisil data '!E:F,2,0)</f>
        <v>9.45% SBI 22-March-2099 BASEL III (CALL OPT 22-MARCH-2024)</v>
      </c>
      <c r="D12" s="2" t="str">
        <f>VLOOKUP(Table111[[#This Row],[ISIN No.]],'[1]Crisil data '!E:I,5,0)</f>
        <v>Monetary intermediation of commercial banks, saving banks. postal savings</v>
      </c>
      <c r="E12" s="4">
        <f>VLOOKUP(Table111[[#This Row],[ISIN No.]],'[1]Crisil data '!E:L,8,0)</f>
        <v>1</v>
      </c>
      <c r="F12" s="26">
        <f>VLOOKUP(Table111[[#This Row],[ISIN No.]],'[1]Crisil data '!E:M,9,0)</f>
        <v>1072743</v>
      </c>
      <c r="G12" s="31">
        <f>+F12/$F$111</f>
        <v>6.5117829634744565E-2</v>
      </c>
      <c r="H12" s="30" t="str">
        <f>VLOOKUP(Table111[[#This Row],[ISIN No.]],'[1]Crisil data '!E:AJ,32,0)</f>
        <v>CRISIL AA+</v>
      </c>
    </row>
    <row r="13" spans="1:8" x14ac:dyDescent="0.25">
      <c r="A13" s="9"/>
      <c r="B13" s="2" t="s">
        <v>39</v>
      </c>
      <c r="C13" s="2" t="str">
        <f>VLOOKUP(Table111[[#This Row],[ISIN No.]],'[1]Crisil data '!E:F,2,0)</f>
        <v>9.15% ICICI 20-March-2099 BASEL III (CALL OPT 20-JUNE-2023)</v>
      </c>
      <c r="D13" s="2" t="str">
        <f>VLOOKUP(Table111[[#This Row],[ISIN No.]],'[1]Crisil data '!E:I,5,0)</f>
        <v>Monetary intermediation of commercial banks, saving banks. postal savings</v>
      </c>
      <c r="E13" s="4">
        <f>VLOOKUP(Table111[[#This Row],[ISIN No.]],'[1]Crisil data '!E:L,8,0)</f>
        <v>1</v>
      </c>
      <c r="F13" s="26">
        <f>VLOOKUP(Table111[[#This Row],[ISIN No.]],'[1]Crisil data '!E:M,9,0)</f>
        <v>1045852</v>
      </c>
      <c r="G13" s="31">
        <f>+F13/$F$111</f>
        <v>6.3485487539100105E-2</v>
      </c>
      <c r="H13" s="30" t="str">
        <f>VLOOKUP(Table111[[#This Row],[ISIN No.]],'[1]Crisil data '!E:AJ,32,0)</f>
        <v>[ICRA]AA+</v>
      </c>
    </row>
    <row r="14" spans="1:8" hidden="1" outlineLevel="1" x14ac:dyDescent="0.25">
      <c r="A14" s="9"/>
      <c r="B14" s="7"/>
      <c r="C14" s="2"/>
      <c r="D14" s="2"/>
      <c r="E14" s="4"/>
      <c r="F14" s="26"/>
      <c r="G14" s="31"/>
      <c r="H14" s="30"/>
    </row>
    <row r="15" spans="1:8" hidden="1" outlineLevel="1" x14ac:dyDescent="0.25">
      <c r="A15" s="9"/>
      <c r="B15" s="7"/>
      <c r="C15" s="2"/>
      <c r="D15" s="2"/>
      <c r="E15" s="4"/>
      <c r="F15" s="26"/>
      <c r="G15" s="31"/>
      <c r="H15" s="30"/>
    </row>
    <row r="16" spans="1:8" hidden="1" outlineLevel="1" x14ac:dyDescent="0.25">
      <c r="A16" s="9"/>
      <c r="B16" s="7"/>
      <c r="C16" s="2"/>
      <c r="D16" s="2"/>
      <c r="E16" s="4"/>
      <c r="F16" s="26"/>
      <c r="G16" s="31"/>
      <c r="H16" s="30"/>
    </row>
    <row r="17" spans="1:8" hidden="1" outlineLevel="1" x14ac:dyDescent="0.25">
      <c r="A17" s="9"/>
      <c r="B17" s="7"/>
      <c r="C17" s="2"/>
      <c r="D17" s="2"/>
      <c r="E17" s="4"/>
      <c r="F17" s="26"/>
      <c r="G17" s="31"/>
      <c r="H17" s="30"/>
    </row>
    <row r="18" spans="1:8" hidden="1" outlineLevel="1" x14ac:dyDescent="0.25">
      <c r="A18" s="9"/>
      <c r="B18" s="7"/>
      <c r="C18" s="2"/>
      <c r="D18" s="2"/>
      <c r="E18" s="4"/>
      <c r="F18" s="26"/>
      <c r="G18" s="31"/>
      <c r="H18" s="30"/>
    </row>
    <row r="19" spans="1:8" hidden="1" outlineLevel="1" x14ac:dyDescent="0.25">
      <c r="A19" s="9"/>
      <c r="B19" s="7"/>
      <c r="C19" s="2"/>
      <c r="D19" s="2"/>
      <c r="E19" s="4"/>
      <c r="F19" s="26"/>
      <c r="G19" s="31"/>
      <c r="H19" s="30"/>
    </row>
    <row r="20" spans="1:8" hidden="1" outlineLevel="1" x14ac:dyDescent="0.25">
      <c r="A20" s="9"/>
      <c r="B20" s="7"/>
      <c r="C20" s="2"/>
      <c r="D20" s="2"/>
      <c r="E20" s="4"/>
      <c r="F20" s="26"/>
      <c r="G20" s="31"/>
      <c r="H20" s="30"/>
    </row>
    <row r="21" spans="1:8" hidden="1" outlineLevel="1" x14ac:dyDescent="0.25">
      <c r="A21" s="9"/>
      <c r="B21" s="7"/>
      <c r="C21" s="2"/>
      <c r="D21" s="2"/>
      <c r="E21" s="4"/>
      <c r="F21" s="26"/>
      <c r="G21" s="31"/>
      <c r="H21" s="30"/>
    </row>
    <row r="22" spans="1:8" hidden="1" outlineLevel="1" x14ac:dyDescent="0.25">
      <c r="A22" s="9"/>
      <c r="B22" s="7"/>
      <c r="C22" s="2"/>
      <c r="D22" s="2"/>
      <c r="E22" s="4"/>
      <c r="F22" s="26"/>
      <c r="G22" s="31"/>
      <c r="H22" s="30"/>
    </row>
    <row r="23" spans="1:8" hidden="1" outlineLevel="1" x14ac:dyDescent="0.25">
      <c r="A23" s="9"/>
      <c r="B23" s="7"/>
      <c r="C23" s="2"/>
      <c r="D23" s="2"/>
      <c r="E23" s="4"/>
      <c r="F23" s="26"/>
      <c r="G23" s="31"/>
      <c r="H23" s="30"/>
    </row>
    <row r="24" spans="1:8" hidden="1" outlineLevel="1" x14ac:dyDescent="0.25">
      <c r="A24" s="9"/>
      <c r="B24" s="7"/>
      <c r="C24" s="2"/>
      <c r="D24" s="2"/>
      <c r="E24" s="4"/>
      <c r="F24" s="26"/>
      <c r="G24" s="31"/>
      <c r="H24" s="30"/>
    </row>
    <row r="25" spans="1:8" hidden="1" outlineLevel="1" x14ac:dyDescent="0.25">
      <c r="A25" s="9"/>
      <c r="B25" s="7"/>
      <c r="C25" s="2"/>
      <c r="D25" s="2"/>
      <c r="E25" s="4"/>
      <c r="F25" s="26"/>
      <c r="G25" s="31"/>
      <c r="H25" s="30"/>
    </row>
    <row r="26" spans="1:8" hidden="1" outlineLevel="1" x14ac:dyDescent="0.25">
      <c r="A26" s="9"/>
      <c r="B26" s="7"/>
      <c r="C26" s="2"/>
      <c r="D26" s="2"/>
      <c r="E26" s="4"/>
      <c r="F26" s="26"/>
      <c r="G26" s="31"/>
      <c r="H26" s="30"/>
    </row>
    <row r="27" spans="1:8" hidden="1" outlineLevel="1" x14ac:dyDescent="0.25">
      <c r="A27" s="9"/>
      <c r="B27" s="7"/>
      <c r="C27" s="2"/>
      <c r="D27" s="2"/>
      <c r="E27" s="4"/>
      <c r="F27" s="26"/>
      <c r="G27" s="31"/>
      <c r="H27" s="30"/>
    </row>
    <row r="28" spans="1:8" hidden="1" outlineLevel="1" x14ac:dyDescent="0.25">
      <c r="A28" s="9"/>
      <c r="B28" s="7"/>
      <c r="C28" s="2"/>
      <c r="D28" s="2"/>
      <c r="E28" s="4"/>
      <c r="F28" s="26"/>
      <c r="G28" s="31"/>
      <c r="H28" s="30"/>
    </row>
    <row r="29" spans="1:8" hidden="1" outlineLevel="1" x14ac:dyDescent="0.25">
      <c r="A29" s="9"/>
      <c r="B29" s="7"/>
      <c r="C29" s="2"/>
      <c r="D29" s="2"/>
      <c r="E29" s="4"/>
      <c r="F29" s="26"/>
      <c r="G29" s="31"/>
      <c r="H29" s="30"/>
    </row>
    <row r="30" spans="1:8" hidden="1" outlineLevel="1" x14ac:dyDescent="0.25">
      <c r="A30" s="9"/>
      <c r="B30" s="7"/>
      <c r="C30" s="2"/>
      <c r="D30" s="2"/>
      <c r="E30" s="4"/>
      <c r="F30" s="26"/>
      <c r="G30" s="31"/>
      <c r="H30" s="30"/>
    </row>
    <row r="31" spans="1:8" hidden="1" outlineLevel="1" x14ac:dyDescent="0.25">
      <c r="A31" s="9"/>
      <c r="B31" s="7"/>
      <c r="C31" s="2"/>
      <c r="D31" s="2"/>
      <c r="E31" s="4"/>
      <c r="F31" s="26"/>
      <c r="G31" s="31"/>
      <c r="H31" s="30"/>
    </row>
    <row r="32" spans="1:8" hidden="1" outlineLevel="1" x14ac:dyDescent="0.25">
      <c r="A32" s="9"/>
      <c r="B32" s="7"/>
      <c r="C32" s="2"/>
      <c r="D32" s="2"/>
      <c r="E32" s="4"/>
      <c r="F32" s="26"/>
      <c r="G32" s="31"/>
      <c r="H32" s="30"/>
    </row>
    <row r="33" spans="1:18" hidden="1" outlineLevel="1" x14ac:dyDescent="0.25">
      <c r="A33" s="9"/>
      <c r="B33" s="7"/>
      <c r="C33" s="2"/>
      <c r="D33" s="2"/>
      <c r="E33" s="4"/>
      <c r="F33" s="26"/>
      <c r="G33" s="31"/>
      <c r="H33" s="30"/>
    </row>
    <row r="34" spans="1:18" hidden="1" outlineLevel="1" x14ac:dyDescent="0.25">
      <c r="A34" s="9"/>
      <c r="B34" s="7"/>
      <c r="C34" s="2"/>
      <c r="D34" s="2"/>
      <c r="E34" s="4"/>
      <c r="F34" s="26"/>
      <c r="G34" s="31"/>
      <c r="H34" s="30"/>
    </row>
    <row r="35" spans="1:18" hidden="1" outlineLevel="1" x14ac:dyDescent="0.25">
      <c r="A35" s="9"/>
      <c r="B35" s="7"/>
      <c r="C35" s="2"/>
      <c r="D35" s="2"/>
      <c r="E35" s="4"/>
      <c r="F35" s="26"/>
      <c r="G35" s="31"/>
      <c r="H35" s="30"/>
    </row>
    <row r="36" spans="1:18" hidden="1" outlineLevel="1" x14ac:dyDescent="0.25">
      <c r="A36" s="9"/>
      <c r="B36" s="7"/>
      <c r="C36" s="2"/>
      <c r="D36" s="2"/>
      <c r="E36" s="4"/>
      <c r="F36" s="26"/>
      <c r="G36" s="31"/>
      <c r="H36" s="30"/>
    </row>
    <row r="37" spans="1:18" hidden="1" outlineLevel="1" x14ac:dyDescent="0.25">
      <c r="A37" s="9"/>
      <c r="B37" s="7"/>
      <c r="C37" s="2"/>
      <c r="D37" s="2"/>
      <c r="E37" s="4"/>
      <c r="F37" s="26"/>
      <c r="G37" s="31"/>
      <c r="H37" s="30"/>
    </row>
    <row r="38" spans="1:18" hidden="1" outlineLevel="1" x14ac:dyDescent="0.25">
      <c r="A38" s="9"/>
      <c r="B38" s="7"/>
      <c r="C38" s="2"/>
      <c r="D38" s="2"/>
      <c r="E38" s="4"/>
      <c r="F38" s="26"/>
      <c r="G38" s="31"/>
      <c r="H38" s="30"/>
    </row>
    <row r="39" spans="1:18" hidden="1" outlineLevel="1" x14ac:dyDescent="0.25">
      <c r="A39" s="9"/>
      <c r="B39" s="7"/>
      <c r="C39" s="2"/>
      <c r="D39" s="2"/>
      <c r="E39" s="4"/>
      <c r="F39" s="26"/>
      <c r="G39" s="31"/>
      <c r="H39" s="30"/>
    </row>
    <row r="40" spans="1:18" hidden="1" outlineLevel="1" x14ac:dyDescent="0.25">
      <c r="A40" s="9"/>
      <c r="B40" s="7"/>
      <c r="C40" s="2"/>
      <c r="D40" s="2"/>
      <c r="E40" s="4"/>
      <c r="F40" s="26"/>
      <c r="G40" s="31"/>
      <c r="H40" s="30"/>
    </row>
    <row r="41" spans="1:18" hidden="1" outlineLevel="1" x14ac:dyDescent="0.25">
      <c r="A41" s="9"/>
      <c r="B41" s="7"/>
      <c r="C41" s="2"/>
      <c r="D41" s="2"/>
      <c r="E41" s="4"/>
      <c r="F41" s="26"/>
      <c r="G41" s="31"/>
      <c r="H41" s="30"/>
    </row>
    <row r="42" spans="1:18" hidden="1" outlineLevel="1" x14ac:dyDescent="0.25">
      <c r="A42" s="9"/>
      <c r="B42" s="7"/>
      <c r="C42" s="2"/>
      <c r="D42" s="2"/>
      <c r="E42" s="4"/>
      <c r="F42" s="26"/>
      <c r="G42" s="31"/>
      <c r="H42" s="30"/>
    </row>
    <row r="43" spans="1:18" hidden="1" outlineLevel="1" x14ac:dyDescent="0.25">
      <c r="A43" s="9"/>
      <c r="B43" s="7"/>
      <c r="C43" s="2"/>
      <c r="D43" s="2"/>
      <c r="E43" s="4"/>
      <c r="F43" s="26"/>
      <c r="G43" s="31"/>
      <c r="H43" s="30"/>
    </row>
    <row r="44" spans="1:18" hidden="1" outlineLevel="1" x14ac:dyDescent="0.25">
      <c r="A44" s="9"/>
      <c r="B44" s="7"/>
      <c r="C44" s="2"/>
      <c r="D44" s="2"/>
      <c r="E44" s="4"/>
      <c r="F44" s="26"/>
      <c r="G44" s="31"/>
      <c r="H44" s="30"/>
    </row>
    <row r="45" spans="1:18" hidden="1" outlineLevel="1" x14ac:dyDescent="0.25">
      <c r="A45" s="9"/>
      <c r="B45" s="7"/>
      <c r="C45" s="2"/>
      <c r="D45" s="2"/>
      <c r="E45" s="4"/>
      <c r="F45" s="26"/>
      <c r="G45" s="31"/>
      <c r="H45" s="30"/>
    </row>
    <row r="46" spans="1:18" hidden="1" outlineLevel="1" x14ac:dyDescent="0.25">
      <c r="A46" s="9"/>
      <c r="B46" s="7"/>
      <c r="C46" s="2"/>
      <c r="D46" s="2"/>
      <c r="E46" s="4"/>
      <c r="F46" s="26"/>
      <c r="G46" s="31"/>
      <c r="H46" s="30"/>
    </row>
    <row r="47" spans="1:18" hidden="1" outlineLevel="1" x14ac:dyDescent="0.25">
      <c r="A47" s="9"/>
      <c r="B47" s="7"/>
      <c r="C47" s="2"/>
      <c r="D47" s="2"/>
      <c r="E47" s="4"/>
      <c r="F47" s="26"/>
      <c r="G47" s="31"/>
      <c r="H47" s="30"/>
      <c r="R47" s="29"/>
    </row>
    <row r="48" spans="1:18" hidden="1" outlineLevel="1" x14ac:dyDescent="0.25">
      <c r="A48" s="9"/>
      <c r="B48" s="7"/>
      <c r="C48" s="2"/>
      <c r="D48" s="2"/>
      <c r="E48" s="4"/>
      <c r="F48" s="26"/>
      <c r="G48" s="31"/>
      <c r="H48" s="30"/>
      <c r="R48" s="29"/>
    </row>
    <row r="49" spans="1:18" hidden="1" outlineLevel="1" x14ac:dyDescent="0.25">
      <c r="A49" s="9"/>
      <c r="B49" s="7"/>
      <c r="C49" s="2"/>
      <c r="D49" s="2"/>
      <c r="E49" s="4"/>
      <c r="F49" s="26"/>
      <c r="G49" s="31"/>
      <c r="H49" s="30"/>
      <c r="R49" s="29"/>
    </row>
    <row r="50" spans="1:18" hidden="1" outlineLevel="1" x14ac:dyDescent="0.25">
      <c r="A50" s="9"/>
      <c r="B50" s="7"/>
      <c r="C50" s="2"/>
      <c r="D50" s="2"/>
      <c r="E50" s="4"/>
      <c r="F50" s="26"/>
      <c r="G50" s="31"/>
      <c r="H50" s="30"/>
      <c r="R50" s="29"/>
    </row>
    <row r="51" spans="1:18" hidden="1" outlineLevel="1" x14ac:dyDescent="0.25">
      <c r="A51" s="9"/>
      <c r="B51" s="7"/>
      <c r="C51" s="2"/>
      <c r="D51" s="2"/>
      <c r="E51" s="4"/>
      <c r="F51" s="26"/>
      <c r="G51" s="31"/>
      <c r="H51" s="30"/>
      <c r="R51" s="29"/>
    </row>
    <row r="52" spans="1:18" hidden="1" outlineLevel="1" x14ac:dyDescent="0.25">
      <c r="A52" s="9"/>
      <c r="B52" s="7"/>
      <c r="C52" s="2"/>
      <c r="D52" s="2"/>
      <c r="E52" s="4"/>
      <c r="F52" s="26"/>
      <c r="G52" s="31"/>
      <c r="H52" s="30"/>
      <c r="R52" s="29"/>
    </row>
    <row r="53" spans="1:18" hidden="1" outlineLevel="1" x14ac:dyDescent="0.25">
      <c r="A53" s="9"/>
      <c r="B53" s="7"/>
      <c r="C53" s="2"/>
      <c r="D53" s="2"/>
      <c r="E53" s="4"/>
      <c r="F53" s="26"/>
      <c r="G53" s="31"/>
      <c r="H53" s="30"/>
      <c r="L53" s="2"/>
      <c r="M53" s="2"/>
      <c r="N53" s="2"/>
      <c r="O53" s="2"/>
      <c r="R53" s="29"/>
    </row>
    <row r="54" spans="1:18" hidden="1" outlineLevel="1" x14ac:dyDescent="0.25">
      <c r="A54" s="9"/>
      <c r="B54" s="7"/>
      <c r="C54" s="2"/>
      <c r="D54" s="2"/>
      <c r="E54" s="4"/>
      <c r="F54" s="26"/>
      <c r="G54" s="31"/>
      <c r="H54" s="30"/>
      <c r="L54" s="2"/>
      <c r="M54" s="2"/>
      <c r="N54" s="2"/>
      <c r="O54" s="2"/>
      <c r="R54" s="29"/>
    </row>
    <row r="55" spans="1:18" hidden="1" outlineLevel="1" x14ac:dyDescent="0.25">
      <c r="A55" s="9"/>
      <c r="B55" s="7"/>
      <c r="C55" s="2"/>
      <c r="D55" s="2"/>
      <c r="E55" s="4"/>
      <c r="F55" s="26"/>
      <c r="G55" s="31"/>
      <c r="H55" s="30"/>
      <c r="L55" s="2"/>
      <c r="M55" s="2"/>
      <c r="N55" s="2"/>
      <c r="O55" s="2"/>
      <c r="R55" s="29"/>
    </row>
    <row r="56" spans="1:18" hidden="1" outlineLevel="1" x14ac:dyDescent="0.25">
      <c r="A56" s="9"/>
      <c r="B56" s="7"/>
      <c r="C56" s="2"/>
      <c r="D56" s="2"/>
      <c r="E56" s="4"/>
      <c r="F56" s="26"/>
      <c r="G56" s="31"/>
      <c r="H56" s="30"/>
      <c r="L56" s="2"/>
      <c r="M56" s="2"/>
      <c r="N56" s="2"/>
      <c r="O56" s="2"/>
    </row>
    <row r="57" spans="1:18" hidden="1" outlineLevel="1" x14ac:dyDescent="0.25">
      <c r="A57" s="9"/>
      <c r="B57" s="7"/>
      <c r="C57" s="2"/>
      <c r="D57" s="2"/>
      <c r="E57" s="4"/>
      <c r="F57" s="26"/>
      <c r="G57" s="31"/>
      <c r="H57" s="30"/>
      <c r="L57" s="2"/>
      <c r="M57" s="2"/>
      <c r="N57" s="2"/>
      <c r="O57" s="2"/>
    </row>
    <row r="58" spans="1:18" hidden="1" outlineLevel="1" x14ac:dyDescent="0.25">
      <c r="A58" s="9"/>
      <c r="B58" s="7"/>
      <c r="C58" s="2"/>
      <c r="D58" s="2"/>
      <c r="E58" s="4"/>
      <c r="F58" s="26"/>
      <c r="G58" s="31"/>
      <c r="H58" s="30"/>
      <c r="L58" s="2"/>
      <c r="M58" s="2"/>
      <c r="N58" s="2"/>
      <c r="O58" s="2"/>
    </row>
    <row r="59" spans="1:18" hidden="1" outlineLevel="1" x14ac:dyDescent="0.25">
      <c r="A59" s="9"/>
      <c r="B59" s="7"/>
      <c r="C59" s="2"/>
      <c r="D59" s="2"/>
      <c r="E59" s="4"/>
      <c r="F59" s="26"/>
      <c r="G59" s="31"/>
      <c r="H59" s="30"/>
      <c r="L59" s="2"/>
      <c r="M59" s="2"/>
      <c r="N59" s="2"/>
      <c r="O59" s="2"/>
    </row>
    <row r="60" spans="1:18" hidden="1" outlineLevel="1" x14ac:dyDescent="0.25">
      <c r="A60" s="9"/>
      <c r="B60" s="7"/>
      <c r="C60" s="2"/>
      <c r="D60" s="2"/>
      <c r="E60" s="4"/>
      <c r="F60" s="26"/>
      <c r="G60" s="31"/>
      <c r="H60" s="30"/>
      <c r="L60" s="2"/>
      <c r="M60" s="36"/>
      <c r="N60" s="2"/>
      <c r="O60" s="2"/>
    </row>
    <row r="61" spans="1:18" hidden="1" outlineLevel="1" x14ac:dyDescent="0.25">
      <c r="A61" s="9"/>
      <c r="B61" s="7"/>
      <c r="C61" s="2"/>
      <c r="D61" s="2"/>
      <c r="E61" s="4"/>
      <c r="F61" s="26"/>
      <c r="G61" s="31"/>
      <c r="H61" s="30"/>
      <c r="L61" s="2"/>
      <c r="M61" s="2"/>
      <c r="N61" s="2"/>
      <c r="O61" s="2"/>
    </row>
    <row r="62" spans="1:18" hidden="1" outlineLevel="1" x14ac:dyDescent="0.25">
      <c r="A62" s="9"/>
      <c r="B62" s="7"/>
      <c r="C62" s="2"/>
      <c r="D62" s="2"/>
      <c r="E62" s="4"/>
      <c r="F62" s="26"/>
      <c r="G62" s="31"/>
      <c r="H62" s="30"/>
      <c r="L62" s="2"/>
      <c r="M62" s="29"/>
      <c r="N62" s="2"/>
      <c r="O62" s="2"/>
    </row>
    <row r="63" spans="1:18" hidden="1" outlineLevel="1" x14ac:dyDescent="0.25">
      <c r="A63" s="9"/>
      <c r="B63" s="7"/>
      <c r="C63" s="2"/>
      <c r="D63" s="2"/>
      <c r="E63" s="4"/>
      <c r="F63" s="26"/>
      <c r="G63" s="31"/>
      <c r="H63" s="30"/>
      <c r="L63" s="2"/>
      <c r="M63" s="2"/>
      <c r="N63" s="2"/>
      <c r="O63" s="2"/>
    </row>
    <row r="64" spans="1:18" hidden="1" outlineLevel="1" x14ac:dyDescent="0.25">
      <c r="A64" s="9"/>
      <c r="B64" s="7"/>
      <c r="C64" s="2"/>
      <c r="D64" s="2"/>
      <c r="E64" s="4"/>
      <c r="F64" s="26"/>
      <c r="G64" s="31"/>
      <c r="H64" s="30"/>
    </row>
    <row r="65" spans="1:8" hidden="1" outlineLevel="1" x14ac:dyDescent="0.25">
      <c r="A65" s="9"/>
      <c r="B65" s="7"/>
      <c r="C65" s="2"/>
      <c r="D65" s="2"/>
      <c r="E65" s="4"/>
      <c r="F65" s="26"/>
      <c r="G65" s="31"/>
      <c r="H65" s="30"/>
    </row>
    <row r="66" spans="1:8" hidden="1" outlineLevel="1" x14ac:dyDescent="0.25">
      <c r="A66" s="9"/>
      <c r="B66" s="7"/>
      <c r="C66" s="2"/>
      <c r="D66" s="2"/>
      <c r="E66" s="4"/>
      <c r="F66" s="26"/>
      <c r="G66" s="31"/>
      <c r="H66" s="30"/>
    </row>
    <row r="67" spans="1:8" hidden="1" outlineLevel="1" x14ac:dyDescent="0.25">
      <c r="A67" s="9"/>
      <c r="B67" s="7"/>
      <c r="C67" s="2"/>
      <c r="D67" s="2"/>
      <c r="E67" s="4"/>
      <c r="F67" s="26"/>
      <c r="G67" s="31"/>
      <c r="H67" s="30"/>
    </row>
    <row r="68" spans="1:8" hidden="1" outlineLevel="1" x14ac:dyDescent="0.25">
      <c r="A68" s="9"/>
      <c r="B68" s="7"/>
      <c r="C68" s="2"/>
      <c r="D68" s="2"/>
      <c r="E68" s="4"/>
      <c r="F68" s="26"/>
      <c r="G68" s="31"/>
      <c r="H68" s="30"/>
    </row>
    <row r="69" spans="1:8" hidden="1" outlineLevel="1" x14ac:dyDescent="0.25">
      <c r="A69" s="9"/>
      <c r="B69" s="7"/>
      <c r="C69" s="7"/>
      <c r="D69" s="7"/>
      <c r="E69" s="33"/>
      <c r="F69" s="32"/>
      <c r="G69" s="31"/>
      <c r="H69" s="30"/>
    </row>
    <row r="70" spans="1:8" hidden="1" outlineLevel="1" x14ac:dyDescent="0.25">
      <c r="A70" s="9"/>
      <c r="B70" s="7"/>
      <c r="C70" s="7"/>
      <c r="D70" s="7"/>
      <c r="E70" s="33"/>
      <c r="F70" s="32"/>
      <c r="G70" s="31"/>
      <c r="H70" s="30"/>
    </row>
    <row r="71" spans="1:8" hidden="1" outlineLevel="1" x14ac:dyDescent="0.25">
      <c r="A71" s="9"/>
      <c r="B71" s="7"/>
      <c r="C71" s="7"/>
      <c r="D71" s="7"/>
      <c r="E71" s="33"/>
      <c r="F71" s="32"/>
      <c r="G71" s="31"/>
      <c r="H71" s="30"/>
    </row>
    <row r="72" spans="1:8" hidden="1" outlineLevel="1" x14ac:dyDescent="0.25">
      <c r="A72" s="9"/>
      <c r="B72" s="7"/>
      <c r="C72" s="7"/>
      <c r="D72" s="7"/>
      <c r="E72" s="33"/>
      <c r="F72" s="32"/>
      <c r="G72" s="31"/>
      <c r="H72" s="30"/>
    </row>
    <row r="73" spans="1:8" hidden="1" outlineLevel="1" x14ac:dyDescent="0.25">
      <c r="A73" s="9"/>
      <c r="B73" s="7"/>
      <c r="C73" s="7"/>
      <c r="D73" s="7"/>
      <c r="E73" s="33"/>
      <c r="F73" s="32"/>
      <c r="G73" s="31"/>
      <c r="H73" s="30"/>
    </row>
    <row r="74" spans="1:8" hidden="1" outlineLevel="1" x14ac:dyDescent="0.25">
      <c r="A74" s="9"/>
      <c r="B74" s="7"/>
      <c r="C74" s="7"/>
      <c r="D74" s="7"/>
      <c r="E74" s="33"/>
      <c r="F74" s="32"/>
      <c r="G74" s="31"/>
      <c r="H74" s="30"/>
    </row>
    <row r="75" spans="1:8" hidden="1" outlineLevel="1" x14ac:dyDescent="0.25">
      <c r="A75" s="9"/>
      <c r="B75" s="7"/>
      <c r="C75" s="7"/>
      <c r="D75" s="7"/>
      <c r="E75" s="33"/>
      <c r="F75" s="32"/>
      <c r="G75" s="31"/>
      <c r="H75" s="30"/>
    </row>
    <row r="76" spans="1:8" hidden="1" outlineLevel="1" x14ac:dyDescent="0.25">
      <c r="A76" s="9"/>
      <c r="B76" s="7"/>
      <c r="C76" s="7"/>
      <c r="D76" s="7"/>
      <c r="E76" s="33"/>
      <c r="F76" s="32"/>
      <c r="G76" s="31"/>
      <c r="H76" s="30"/>
    </row>
    <row r="77" spans="1:8" hidden="1" outlineLevel="1" x14ac:dyDescent="0.25">
      <c r="A77" s="9"/>
      <c r="B77" s="7"/>
      <c r="C77" s="7"/>
      <c r="D77" s="7"/>
      <c r="E77" s="33"/>
      <c r="F77" s="32"/>
      <c r="G77" s="31"/>
      <c r="H77" s="30"/>
    </row>
    <row r="78" spans="1:8" hidden="1" outlineLevel="1" x14ac:dyDescent="0.25">
      <c r="A78" s="9"/>
      <c r="B78" s="7"/>
      <c r="C78" s="7"/>
      <c r="D78" s="7"/>
      <c r="E78" s="33"/>
      <c r="F78" s="32"/>
      <c r="G78" s="31"/>
      <c r="H78" s="30"/>
    </row>
    <row r="79" spans="1:8" hidden="1" outlineLevel="1" x14ac:dyDescent="0.25">
      <c r="A79" s="9"/>
      <c r="B79" s="7"/>
      <c r="C79" s="7"/>
      <c r="D79" s="7"/>
      <c r="E79" s="33"/>
      <c r="F79" s="32"/>
      <c r="G79" s="31"/>
      <c r="H79" s="30"/>
    </row>
    <row r="80" spans="1:8" hidden="1" outlineLevel="1" x14ac:dyDescent="0.25">
      <c r="A80" s="9"/>
      <c r="B80" s="7"/>
      <c r="C80" s="7"/>
      <c r="D80" s="7"/>
      <c r="E80" s="33"/>
      <c r="F80" s="32"/>
      <c r="G80" s="31"/>
      <c r="H80" s="30"/>
    </row>
    <row r="81" spans="1:8" hidden="1" outlineLevel="1" x14ac:dyDescent="0.25">
      <c r="A81" s="9"/>
      <c r="B81" s="7"/>
      <c r="C81" s="7"/>
      <c r="D81" s="7"/>
      <c r="E81" s="33"/>
      <c r="F81" s="32"/>
      <c r="G81" s="31"/>
      <c r="H81" s="30"/>
    </row>
    <row r="82" spans="1:8" hidden="1" outlineLevel="1" x14ac:dyDescent="0.25">
      <c r="A82" s="9"/>
      <c r="B82" s="7"/>
      <c r="C82" s="7"/>
      <c r="D82" s="7"/>
      <c r="E82" s="33"/>
      <c r="F82" s="32"/>
      <c r="G82" s="31"/>
      <c r="H82" s="30"/>
    </row>
    <row r="83" spans="1:8" hidden="1" outlineLevel="1" x14ac:dyDescent="0.25">
      <c r="A83" s="9"/>
      <c r="B83" s="7"/>
      <c r="C83" s="7"/>
      <c r="D83" s="7"/>
      <c r="E83" s="33"/>
      <c r="F83" s="32"/>
      <c r="G83" s="31"/>
      <c r="H83" s="30"/>
    </row>
    <row r="84" spans="1:8" hidden="1" outlineLevel="1" x14ac:dyDescent="0.25">
      <c r="A84" s="9"/>
      <c r="B84" s="7"/>
      <c r="C84" s="2"/>
      <c r="D84" s="2"/>
      <c r="E84" s="4"/>
      <c r="F84" s="26"/>
      <c r="G84" s="31"/>
      <c r="H84" s="30"/>
    </row>
    <row r="85" spans="1:8" hidden="1" outlineLevel="1" x14ac:dyDescent="0.25">
      <c r="A85" s="9"/>
      <c r="B85" s="7"/>
      <c r="C85" s="2"/>
      <c r="D85" s="2"/>
      <c r="E85" s="4"/>
      <c r="F85" s="26"/>
      <c r="G85" s="31"/>
      <c r="H85" s="35"/>
    </row>
    <row r="86" spans="1:8" hidden="1" outlineLevel="1" x14ac:dyDescent="0.25">
      <c r="A86" s="9"/>
      <c r="B86" s="7"/>
      <c r="C86" s="2"/>
      <c r="D86" s="2"/>
      <c r="E86" s="4"/>
      <c r="F86" s="26"/>
      <c r="G86" s="31"/>
      <c r="H86" s="30"/>
    </row>
    <row r="87" spans="1:8" hidden="1" outlineLevel="1" x14ac:dyDescent="0.25">
      <c r="A87" s="9"/>
      <c r="B87" s="34"/>
      <c r="C87" s="7"/>
      <c r="D87" s="7"/>
      <c r="E87" s="33"/>
      <c r="F87" s="32"/>
      <c r="G87" s="31"/>
      <c r="H87" s="30"/>
    </row>
    <row r="88" spans="1:8" hidden="1" outlineLevel="1" x14ac:dyDescent="0.25">
      <c r="A88" s="9"/>
      <c r="B88" s="34"/>
      <c r="C88" s="7"/>
      <c r="D88" s="7"/>
      <c r="E88" s="33"/>
      <c r="F88" s="32"/>
      <c r="G88" s="31"/>
      <c r="H88" s="30"/>
    </row>
    <row r="89" spans="1:8" hidden="1" outlineLevel="1" x14ac:dyDescent="0.25">
      <c r="A89" s="9"/>
      <c r="B89" s="34"/>
      <c r="C89" s="7"/>
      <c r="D89" s="7"/>
      <c r="E89" s="33"/>
      <c r="F89" s="32"/>
      <c r="G89" s="31"/>
      <c r="H89" s="30"/>
    </row>
    <row r="90" spans="1:8" hidden="1" outlineLevel="1" x14ac:dyDescent="0.25">
      <c r="A90" s="9"/>
      <c r="B90" s="34"/>
      <c r="C90" s="7"/>
      <c r="D90" s="7"/>
      <c r="E90" s="33"/>
      <c r="F90" s="32"/>
      <c r="G90" s="31"/>
      <c r="H90" s="30"/>
    </row>
    <row r="91" spans="1:8" hidden="1" outlineLevel="1" x14ac:dyDescent="0.25">
      <c r="A91" s="9"/>
      <c r="B91" s="34"/>
      <c r="C91" s="7"/>
      <c r="D91" s="7"/>
      <c r="E91" s="33"/>
      <c r="F91" s="32"/>
      <c r="G91" s="31"/>
      <c r="H91" s="30"/>
    </row>
    <row r="92" spans="1:8" hidden="1" outlineLevel="1" x14ac:dyDescent="0.25">
      <c r="A92" s="9"/>
      <c r="B92" s="34"/>
      <c r="C92" s="7"/>
      <c r="D92" s="7"/>
      <c r="E92" s="33"/>
      <c r="F92" s="32"/>
      <c r="G92" s="31"/>
      <c r="H92" s="30"/>
    </row>
    <row r="93" spans="1:8" hidden="1" outlineLevel="1" x14ac:dyDescent="0.25">
      <c r="A93" s="9"/>
      <c r="B93" s="2"/>
      <c r="C93" s="2"/>
      <c r="D93" s="2"/>
      <c r="E93" s="4"/>
      <c r="F93" s="26"/>
      <c r="G93" s="31"/>
      <c r="H93" s="30"/>
    </row>
    <row r="94" spans="1:8" hidden="1" outlineLevel="1" x14ac:dyDescent="0.25">
      <c r="A94" s="9"/>
      <c r="B94" s="2"/>
      <c r="C94" s="2"/>
      <c r="D94" s="2"/>
      <c r="E94" s="4"/>
      <c r="F94" s="26"/>
      <c r="G94" s="31"/>
      <c r="H94" s="30"/>
    </row>
    <row r="95" spans="1:8" hidden="1" outlineLevel="1" x14ac:dyDescent="0.25">
      <c r="A95" s="9"/>
      <c r="B95" s="2"/>
      <c r="C95" s="7"/>
      <c r="D95" s="7"/>
      <c r="E95" s="33"/>
      <c r="F95" s="26"/>
      <c r="G95" s="31"/>
      <c r="H95" s="30"/>
    </row>
    <row r="96" spans="1:8" hidden="1" outlineLevel="1" x14ac:dyDescent="0.25">
      <c r="B96" s="2"/>
      <c r="C96" s="7"/>
      <c r="D96" s="7"/>
      <c r="E96" s="33"/>
      <c r="F96" s="32"/>
      <c r="G96" s="31"/>
      <c r="H96" s="30"/>
    </row>
    <row r="97" spans="1:8" hidden="1" outlineLevel="1" x14ac:dyDescent="0.25">
      <c r="B97" s="2"/>
      <c r="C97" s="7"/>
      <c r="D97" s="7"/>
      <c r="E97" s="33"/>
      <c r="F97" s="32"/>
      <c r="G97" s="31"/>
      <c r="H97" s="30"/>
    </row>
    <row r="98" spans="1:8" hidden="1" outlineLevel="2" x14ac:dyDescent="0.25">
      <c r="B98" s="2"/>
      <c r="C98" s="7"/>
      <c r="D98" s="7"/>
      <c r="E98" s="33"/>
      <c r="F98" s="32"/>
      <c r="G98" s="31"/>
      <c r="H98" s="30"/>
    </row>
    <row r="99" spans="1:8" collapsed="1" x14ac:dyDescent="0.25">
      <c r="B99" s="7"/>
      <c r="C99" s="7" t="s">
        <v>38</v>
      </c>
      <c r="D99" s="7"/>
      <c r="E99" s="28"/>
      <c r="F99" s="25">
        <f>SUM(F7:F97)</f>
        <v>15348371.02</v>
      </c>
      <c r="G99" s="5">
        <f>+F99/$F$111</f>
        <v>0.93167945095070359</v>
      </c>
      <c r="H99" s="29"/>
    </row>
    <row r="101" spans="1:8" x14ac:dyDescent="0.25">
      <c r="B101" s="8"/>
      <c r="C101" s="8" t="s">
        <v>37</v>
      </c>
      <c r="D101" s="8"/>
      <c r="E101" s="8"/>
      <c r="F101" s="8" t="s">
        <v>14</v>
      </c>
      <c r="G101" s="8" t="s">
        <v>13</v>
      </c>
      <c r="H101" s="8" t="s">
        <v>12</v>
      </c>
    </row>
    <row r="102" spans="1:8" x14ac:dyDescent="0.25">
      <c r="B102" s="24"/>
      <c r="C102" s="7" t="s">
        <v>36</v>
      </c>
      <c r="D102" s="2"/>
      <c r="E102" s="4"/>
      <c r="F102" s="25" t="s">
        <v>30</v>
      </c>
      <c r="G102" s="4">
        <v>0</v>
      </c>
      <c r="H102" s="2"/>
    </row>
    <row r="103" spans="1:8" x14ac:dyDescent="0.25">
      <c r="A103" s="2" t="s">
        <v>35</v>
      </c>
      <c r="B103" s="27"/>
      <c r="C103" s="7" t="s">
        <v>34</v>
      </c>
      <c r="D103" s="7"/>
      <c r="E103" s="28"/>
      <c r="F103" s="26">
        <f>SUMIFS('[1]Crisil data '!M:M,'[1]Crisil data '!AI:AI,$D$3,'[1]Crisil data '!K:K,A103)</f>
        <v>855307.13</v>
      </c>
      <c r="G103" s="5">
        <f>+F103/$F$111</f>
        <v>5.1919000148891503E-2</v>
      </c>
      <c r="H103" s="2"/>
    </row>
    <row r="104" spans="1:8" outlineLevel="1" x14ac:dyDescent="0.25">
      <c r="B104" s="24"/>
      <c r="C104" s="7" t="s">
        <v>33</v>
      </c>
      <c r="D104" s="2"/>
      <c r="E104" s="4"/>
      <c r="F104" s="25" t="s">
        <v>30</v>
      </c>
      <c r="G104" s="4">
        <v>0</v>
      </c>
      <c r="H104" s="2"/>
    </row>
    <row r="105" spans="1:8" outlineLevel="1" x14ac:dyDescent="0.25">
      <c r="B105" s="24"/>
      <c r="C105" s="7" t="s">
        <v>32</v>
      </c>
      <c r="D105" s="2"/>
      <c r="E105" s="4"/>
      <c r="F105" s="25" t="s">
        <v>30</v>
      </c>
      <c r="G105" s="4">
        <v>0</v>
      </c>
      <c r="H105" s="2"/>
    </row>
    <row r="106" spans="1:8" outlineLevel="1" x14ac:dyDescent="0.25">
      <c r="B106" s="24"/>
      <c r="C106" s="7" t="s">
        <v>31</v>
      </c>
      <c r="D106" s="2"/>
      <c r="E106" s="4"/>
      <c r="F106" s="25" t="s">
        <v>30</v>
      </c>
      <c r="G106" s="4">
        <v>0</v>
      </c>
      <c r="H106" s="2"/>
    </row>
    <row r="107" spans="1:8" x14ac:dyDescent="0.25">
      <c r="A107" s="24" t="s">
        <v>29</v>
      </c>
      <c r="B107" s="27"/>
      <c r="C107" s="2" t="s">
        <v>28</v>
      </c>
      <c r="D107" s="2"/>
      <c r="E107" s="4"/>
      <c r="F107" s="26">
        <f>SUMIFS('[1]Crisil data '!M:M,'[1]Crisil data '!AI:AI,$D$3,'[1]Crisil data '!K:K,A107)</f>
        <v>270197.07</v>
      </c>
      <c r="G107" s="5">
        <f>+F107/$F$111</f>
        <v>1.6401548900404992E-2</v>
      </c>
      <c r="H107" s="2"/>
    </row>
    <row r="108" spans="1:8" x14ac:dyDescent="0.25">
      <c r="B108" s="24"/>
      <c r="C108" s="2"/>
      <c r="D108" s="2"/>
      <c r="E108" s="4"/>
      <c r="F108" s="25"/>
      <c r="G108" s="5"/>
      <c r="H108" s="2"/>
    </row>
    <row r="109" spans="1:8" x14ac:dyDescent="0.25">
      <c r="B109" s="24"/>
      <c r="C109" s="2" t="s">
        <v>27</v>
      </c>
      <c r="D109" s="2"/>
      <c r="E109" s="4"/>
      <c r="F109" s="22">
        <f>SUM(F102:F108)</f>
        <v>1125504.2</v>
      </c>
      <c r="G109" s="5">
        <f>+F109/$F$111</f>
        <v>6.8320549049296492E-2</v>
      </c>
      <c r="H109" s="2"/>
    </row>
    <row r="110" spans="1:8" x14ac:dyDescent="0.25">
      <c r="B110" s="23"/>
      <c r="C110" s="2"/>
      <c r="D110" s="2"/>
      <c r="E110" s="4"/>
      <c r="F110" s="22"/>
      <c r="G110" s="21"/>
      <c r="H110" s="2"/>
    </row>
    <row r="111" spans="1:8" x14ac:dyDescent="0.25">
      <c r="B111" s="19"/>
      <c r="C111" s="20" t="s">
        <v>26</v>
      </c>
      <c r="D111" s="19"/>
      <c r="E111" s="18"/>
      <c r="F111" s="17">
        <f>+F109+F99</f>
        <v>16473875.219999999</v>
      </c>
      <c r="G111" s="16">
        <v>1</v>
      </c>
      <c r="H111" s="2"/>
    </row>
    <row r="113" spans="1:8" x14ac:dyDescent="0.25">
      <c r="C113" s="7" t="s">
        <v>25</v>
      </c>
      <c r="D113" s="15">
        <v>3.2139950792706546</v>
      </c>
      <c r="F113" s="1"/>
    </row>
    <row r="114" spans="1:8" x14ac:dyDescent="0.25">
      <c r="C114" s="7" t="s">
        <v>24</v>
      </c>
      <c r="D114" s="11">
        <v>2.6712916972865668</v>
      </c>
    </row>
    <row r="115" spans="1:8" x14ac:dyDescent="0.25">
      <c r="C115" s="7" t="s">
        <v>23</v>
      </c>
      <c r="D115" s="11">
        <v>7.1232532664514752</v>
      </c>
    </row>
    <row r="116" spans="1:8" x14ac:dyDescent="0.25">
      <c r="C116" s="7" t="s">
        <v>22</v>
      </c>
      <c r="D116" s="14">
        <v>13.1652</v>
      </c>
    </row>
    <row r="117" spans="1:8" x14ac:dyDescent="0.25">
      <c r="C117" s="7" t="s">
        <v>21</v>
      </c>
      <c r="D117" s="14">
        <v>13.185</v>
      </c>
    </row>
    <row r="118" spans="1:8" x14ac:dyDescent="0.25">
      <c r="A118" s="13" t="s">
        <v>20</v>
      </c>
      <c r="C118" s="7" t="s">
        <v>19</v>
      </c>
      <c r="D118" s="12">
        <v>0</v>
      </c>
    </row>
    <row r="119" spans="1:8" x14ac:dyDescent="0.25">
      <c r="C119" s="7" t="s">
        <v>18</v>
      </c>
      <c r="D119" s="11">
        <v>0</v>
      </c>
    </row>
    <row r="120" spans="1:8" x14ac:dyDescent="0.25">
      <c r="C120" s="7" t="s">
        <v>17</v>
      </c>
      <c r="D120" s="11">
        <v>0</v>
      </c>
    </row>
    <row r="121" spans="1:8" x14ac:dyDescent="0.25">
      <c r="B121" s="10"/>
      <c r="C121" s="9"/>
    </row>
    <row r="122" spans="1:8" x14ac:dyDescent="0.25">
      <c r="F122" s="1"/>
    </row>
    <row r="123" spans="1:8" x14ac:dyDescent="0.25">
      <c r="C123" s="8" t="s">
        <v>16</v>
      </c>
      <c r="D123" s="8"/>
      <c r="E123" s="8"/>
      <c r="F123" s="8"/>
      <c r="G123" s="8"/>
      <c r="H123" s="8"/>
    </row>
    <row r="124" spans="1:8" x14ac:dyDescent="0.25">
      <c r="C124" s="8" t="s">
        <v>15</v>
      </c>
      <c r="D124" s="8"/>
      <c r="E124" s="8"/>
      <c r="F124" s="8" t="s">
        <v>14</v>
      </c>
      <c r="G124" s="8" t="s">
        <v>13</v>
      </c>
      <c r="H124" s="8" t="s">
        <v>12</v>
      </c>
    </row>
    <row r="125" spans="1:8" x14ac:dyDescent="0.25">
      <c r="C125" s="7" t="s">
        <v>11</v>
      </c>
      <c r="D125" s="2"/>
      <c r="E125" s="4"/>
      <c r="F125" s="2"/>
      <c r="G125" s="2"/>
      <c r="H125" s="2"/>
    </row>
    <row r="126" spans="1:8" x14ac:dyDescent="0.25">
      <c r="C126" s="2" t="s">
        <v>10</v>
      </c>
      <c r="D126" s="2"/>
      <c r="E126" s="4"/>
      <c r="F126" s="2"/>
      <c r="G126" s="2"/>
      <c r="H126" s="2"/>
    </row>
    <row r="127" spans="1:8" x14ac:dyDescent="0.25">
      <c r="C127" s="2" t="s">
        <v>9</v>
      </c>
      <c r="D127" s="2"/>
      <c r="E127" s="4"/>
      <c r="F127" s="3">
        <f>SUMIF($L$53:$L$62,$C127,$O$53:$O$62)</f>
        <v>0</v>
      </c>
      <c r="G127" s="6">
        <f>+F127/$F$111</f>
        <v>0</v>
      </c>
      <c r="H127" s="2"/>
    </row>
    <row r="128" spans="1:8" x14ac:dyDescent="0.25">
      <c r="C128" s="2" t="s">
        <v>8</v>
      </c>
      <c r="D128" s="2"/>
      <c r="E128" s="4"/>
      <c r="F128" s="3">
        <f>SUMIF($L$53:$L$62,$C128,$O$53:$O$62)</f>
        <v>0</v>
      </c>
      <c r="G128" s="6"/>
      <c r="H128" s="2"/>
    </row>
    <row r="129" spans="3:8" x14ac:dyDescent="0.25">
      <c r="C129" s="2" t="s">
        <v>7</v>
      </c>
      <c r="D129" s="2"/>
      <c r="E129" s="4"/>
      <c r="F129" s="3">
        <f>SUMIF($L$53:$L$62,$C129,$O$53:$O$62)</f>
        <v>0</v>
      </c>
      <c r="G129" s="6">
        <f>+F129/$F$111</f>
        <v>0</v>
      </c>
      <c r="H129" s="2"/>
    </row>
    <row r="130" spans="3:8" x14ac:dyDescent="0.25">
      <c r="C130" s="2" t="s">
        <v>6</v>
      </c>
      <c r="D130" s="2"/>
      <c r="E130" s="4"/>
      <c r="F130" s="3">
        <f>SUMIF($L$53:$L$62,$C130,$O$53:$O$62)</f>
        <v>0</v>
      </c>
      <c r="G130" s="6">
        <f>+F130/$F$111</f>
        <v>0</v>
      </c>
      <c r="H130" s="2"/>
    </row>
    <row r="131" spans="3:8" x14ac:dyDescent="0.25">
      <c r="C131" s="2" t="s">
        <v>5</v>
      </c>
      <c r="D131" s="2"/>
      <c r="E131" s="4"/>
      <c r="F131" s="3">
        <f>SUMIF($L$53:$L$62,$C131,$O$53:$O$62)</f>
        <v>0</v>
      </c>
      <c r="G131" s="6"/>
      <c r="H131" s="2"/>
    </row>
    <row r="132" spans="3:8" x14ac:dyDescent="0.25">
      <c r="C132" s="2" t="s">
        <v>4</v>
      </c>
      <c r="D132" s="2"/>
      <c r="E132" s="4"/>
      <c r="F132" s="3">
        <f>SUMIF($L$53:$L$62,$C132,$O$53:$O$62)</f>
        <v>0</v>
      </c>
      <c r="G132" s="6"/>
      <c r="H132" s="2"/>
    </row>
    <row r="133" spans="3:8" x14ac:dyDescent="0.25">
      <c r="C133" s="2" t="s">
        <v>3</v>
      </c>
      <c r="D133" s="2"/>
      <c r="E133" s="4"/>
      <c r="F133" s="3">
        <f>SUMIF($L$53:$L$61,$C133,$O$53:$O$61)</f>
        <v>0</v>
      </c>
      <c r="G133" s="5"/>
      <c r="H133" s="2"/>
    </row>
    <row r="134" spans="3:8" x14ac:dyDescent="0.25">
      <c r="C134" s="2" t="s">
        <v>2</v>
      </c>
      <c r="D134" s="2"/>
      <c r="E134" s="4"/>
      <c r="F134" s="3">
        <f>SUMIF($L$53:$L$61,$C134,$O$53:$O$61)</f>
        <v>0</v>
      </c>
      <c r="G134" s="2"/>
      <c r="H134" s="2"/>
    </row>
    <row r="135" spans="3:8" x14ac:dyDescent="0.25">
      <c r="C135" s="2" t="s">
        <v>1</v>
      </c>
      <c r="D135" s="2"/>
      <c r="E135" s="4"/>
      <c r="F135" s="3">
        <f>SUMIF($L$53:$L$61,$C135,$O$53:$O$61)</f>
        <v>0</v>
      </c>
      <c r="G135" s="2"/>
      <c r="H135" s="2"/>
    </row>
    <row r="136" spans="3:8" x14ac:dyDescent="0.25">
      <c r="C136" s="2" t="s">
        <v>0</v>
      </c>
      <c r="D136" s="2"/>
      <c r="E136" s="4"/>
      <c r="F136" s="3">
        <f>SUMIF($L$53:$L$61,$C136,$O$53:$O$61)</f>
        <v>0</v>
      </c>
      <c r="G136" s="2"/>
      <c r="H136" s="2"/>
    </row>
  </sheetData>
  <pageMargins left="0" right="0" top="0" bottom="0" header="0.31496062992125984" footer="0.31496062992125984"/>
  <pageSetup scale="4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2022-01-08T11:11:00Z</dcterms:created>
  <dcterms:modified xsi:type="dcterms:W3CDTF">2022-01-08T11:11:17Z</dcterms:modified>
</cp:coreProperties>
</file>