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3-24\Monthly\April 2023\Portfolio\"/>
    </mc:Choice>
  </mc:AlternateContent>
  <xr:revisionPtr revIDLastSave="0" documentId="8_{7A82EF3A-5F6B-4B8E-840F-BC7F114CAFBA}" xr6:coauthVersionLast="47" xr6:coauthVersionMax="47" xr10:uidLastSave="{00000000-0000-0000-0000-000000000000}"/>
  <bookViews>
    <workbookView xWindow="-110" yWindow="-110" windowWidth="19420" windowHeight="10420" xr2:uid="{FC68BAEB-1548-4790-B154-72846F76C53A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G117" i="1"/>
  <c r="H116" i="1"/>
  <c r="G116" i="1"/>
  <c r="H115" i="1"/>
  <c r="G115" i="1"/>
  <c r="H114" i="1"/>
  <c r="G114" i="1"/>
  <c r="H113" i="1"/>
  <c r="G113" i="1"/>
  <c r="H112" i="1"/>
  <c r="H111" i="1"/>
  <c r="G111" i="1"/>
  <c r="H110" i="1"/>
  <c r="H118" i="1" s="1"/>
  <c r="G110" i="1"/>
  <c r="F107" i="1"/>
  <c r="G107" i="1" s="1"/>
  <c r="F106" i="1"/>
  <c r="F105" i="1"/>
  <c r="F104" i="1"/>
  <c r="G104" i="1" s="1"/>
  <c r="F103" i="1"/>
  <c r="G103" i="1" s="1"/>
  <c r="F102" i="1"/>
  <c r="F101" i="1"/>
  <c r="F98" i="1"/>
  <c r="G98" i="1" s="1"/>
  <c r="F97" i="1"/>
  <c r="G97" i="1" s="1"/>
  <c r="F96" i="1"/>
  <c r="F99" i="1" s="1"/>
  <c r="F80" i="1"/>
  <c r="F82" i="1" s="1"/>
  <c r="F70" i="1"/>
  <c r="G112" i="1" l="1"/>
  <c r="G118" i="1" s="1"/>
  <c r="G105" i="1"/>
  <c r="G74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78" i="1"/>
  <c r="G67" i="1"/>
  <c r="G63" i="1"/>
  <c r="G59" i="1"/>
  <c r="G55" i="1"/>
  <c r="G51" i="1"/>
  <c r="G47" i="1"/>
  <c r="G39" i="1"/>
  <c r="G35" i="1"/>
  <c r="G27" i="1"/>
  <c r="G19" i="1"/>
  <c r="G11" i="1"/>
  <c r="G80" i="1"/>
  <c r="G70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43" i="1"/>
  <c r="G31" i="1"/>
  <c r="G23" i="1"/>
  <c r="G15" i="1"/>
  <c r="G7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101" i="1"/>
  <c r="G102" i="1"/>
  <c r="G106" i="1"/>
  <c r="G96" i="1"/>
  <c r="G99" i="1" s="1"/>
</calcChain>
</file>

<file path=xl/sharedStrings.xml><?xml version="1.0" encoding="utf-8"?>
<sst xmlns="http://schemas.openxmlformats.org/spreadsheetml/2006/main" count="259" uniqueCount="183">
  <si>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</si>
  <si>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</si>
  <si>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</si>
  <si>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</si>
  <si>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</si>
  <si>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</si>
  <si>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</si>
  <si>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</si>
  <si>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</si>
  <si>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</si>
  <si>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</si>
  <si>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</si>
  <si>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</si>
  <si>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IN0020050012</t>
  </si>
  <si>
    <t>7.40% GOI 09.09.2035</t>
  </si>
  <si>
    <t>SDL</t>
  </si>
  <si>
    <t>IN0020160068</t>
  </si>
  <si>
    <t>7.06 % GOI 10.10.2046</t>
  </si>
  <si>
    <t>CGS</t>
  </si>
  <si>
    <t>IN2220180052</t>
  </si>
  <si>
    <t>8.08% Maharashtra SDL 2028</t>
  </si>
  <si>
    <t>IN0020060045</t>
  </si>
  <si>
    <t>8.33% GS 7.06.2036</t>
  </si>
  <si>
    <t>IN0020060086</t>
  </si>
  <si>
    <t>8.28% GOI 15.02.2032</t>
  </si>
  <si>
    <t>IN0020150069</t>
  </si>
  <si>
    <t>7.59% GOI 20.03.2029</t>
  </si>
  <si>
    <t>IN0020160019</t>
  </si>
  <si>
    <t>7.61% GSEC 09.05.2030</t>
  </si>
  <si>
    <t>IN4520180204</t>
  </si>
  <si>
    <t>8.38% Telangana SDL 2049</t>
  </si>
  <si>
    <t>IN0020150051</t>
  </si>
  <si>
    <t>7.73% GS  MD 19/12/2034</t>
  </si>
  <si>
    <t>IN0020160118</t>
  </si>
  <si>
    <t>6.79% GS 26.12.2029</t>
  </si>
  <si>
    <t>IN1920180156</t>
  </si>
  <si>
    <t>8.22 % KARNATAK 30.01.2031</t>
  </si>
  <si>
    <t>IN0020160100</t>
  </si>
  <si>
    <t>6.57% GOI 2033 (MD 05/12/2033)</t>
  </si>
  <si>
    <t>IN1020180411</t>
  </si>
  <si>
    <t>8.39% ANDHRA PRADESH SDL 06.02.2031</t>
  </si>
  <si>
    <t>IN0020060078</t>
  </si>
  <si>
    <t>8.24% GOI 15-Feb-2027</t>
  </si>
  <si>
    <t>IN000930C056</t>
  </si>
  <si>
    <t>Strip Gsec 12-09-2030</t>
  </si>
  <si>
    <t>IN0020150010</t>
  </si>
  <si>
    <t>7.68% GS 15.12.2023</t>
  </si>
  <si>
    <t>IN2220200017</t>
  </si>
  <si>
    <t>7.83% MAHARASHTRA SDL 2030 ( 08-APR-2030 ) 2030</t>
  </si>
  <si>
    <t>IN0020040039</t>
  </si>
  <si>
    <t>7.50% GOI 10-Aug-2034</t>
  </si>
  <si>
    <t>IN0020070044</t>
  </si>
  <si>
    <t>8.32% GS 02.08.2032</t>
  </si>
  <si>
    <t>IN1520130072</t>
  </si>
  <si>
    <t>9.50% GUJARAT SDL 11-SEP-2023.</t>
  </si>
  <si>
    <t>IN0020110063</t>
  </si>
  <si>
    <t>8.83% GOI 12.12.2041</t>
  </si>
  <si>
    <t>IN0020150077</t>
  </si>
  <si>
    <t>7.72% GOI 26.10.2055.</t>
  </si>
  <si>
    <t>IN2220200264</t>
  </si>
  <si>
    <t>6.63% MAHARASHTRA SDL 14-OCT-2030</t>
  </si>
  <si>
    <t>IN0020140078</t>
  </si>
  <si>
    <t>8.17% GS 2044 (01-DEC-2044).</t>
  </si>
  <si>
    <t>IN2020170147</t>
  </si>
  <si>
    <t>8.13 % KERALA SDL 21.03.2028</t>
  </si>
  <si>
    <t>IN0020190024</t>
  </si>
  <si>
    <t>7.62% GS 2039 (15-09-2039)</t>
  </si>
  <si>
    <t>IN2220150196</t>
  </si>
  <si>
    <t>8.67% Maharashtra SDL 24 Feb 2026</t>
  </si>
  <si>
    <t>IN0020190040</t>
  </si>
  <si>
    <t>7.69% GOI 17.06.2043</t>
  </si>
  <si>
    <t>IN1920170157</t>
  </si>
  <si>
    <t>8.00% Karnataka SDL 2028 (17-JAN-2028)</t>
  </si>
  <si>
    <t>IN0020100031</t>
  </si>
  <si>
    <t>8.30% GS 02.07.2040</t>
  </si>
  <si>
    <t>IN1520170169</t>
  </si>
  <si>
    <t>07.75% GUJRAT SDL 10-JAN-2028</t>
  </si>
  <si>
    <t>IN0020220151</t>
  </si>
  <si>
    <t>7.26 GS 06.02.2033</t>
  </si>
  <si>
    <t>INE103D08039</t>
  </si>
  <si>
    <t>7.72 BSNL 22-12-2032</t>
  </si>
  <si>
    <t>NCD</t>
  </si>
  <si>
    <t>CRISIL AAA(CE)</t>
  </si>
  <si>
    <t>IN0020170174</t>
  </si>
  <si>
    <t>7.17% GOI 08-Jan-2028</t>
  </si>
  <si>
    <t>IN1520170243</t>
  </si>
  <si>
    <t>8.26% Gujarat 14march 2028</t>
  </si>
  <si>
    <t>IN0020200153</t>
  </si>
  <si>
    <t>05.77% GOI 03-Aug-2030</t>
  </si>
  <si>
    <t>IN2020180021</t>
  </si>
  <si>
    <t>8.32% Kerala SDL 25-April-2030</t>
  </si>
  <si>
    <t>IN0020200245</t>
  </si>
  <si>
    <t>6.22% GOI 2035 (16-Mar-2035)</t>
  </si>
  <si>
    <t>IN1520180200</t>
  </si>
  <si>
    <t>8.50% GUJARAT SDL 28.11.2028</t>
  </si>
  <si>
    <t>IN0020160092</t>
  </si>
  <si>
    <t>6.62% GOI 2051 (28-NOV-2051)  2051.</t>
  </si>
  <si>
    <t>IN0020140011</t>
  </si>
  <si>
    <t>8.60% GS 2028 (02-JUN-2028)</t>
  </si>
  <si>
    <t>IN2220190051</t>
  </si>
  <si>
    <t>7.24% Maharashtra SDL 25-Sept-2029</t>
  </si>
  <si>
    <t>IN0020020247</t>
  </si>
  <si>
    <t>6.01% GOVT 25-March-2028</t>
  </si>
  <si>
    <t>IN0020210020</t>
  </si>
  <si>
    <t>6.64% GOI 16-june-2035</t>
  </si>
  <si>
    <t>IN0020210152</t>
  </si>
  <si>
    <t>06.67 GOI 15 DEC- 2035</t>
  </si>
  <si>
    <t>IN1520200206</t>
  </si>
  <si>
    <t>6.50% Gujarat SDL 11-Nov-2030</t>
  </si>
  <si>
    <t>IN0020220102</t>
  </si>
  <si>
    <t>7.41 GS 19.12.2036</t>
  </si>
  <si>
    <t>IN000330C059</t>
  </si>
  <si>
    <t>0% Strip GOI 12-03-2030</t>
  </si>
  <si>
    <t>IN0020220144</t>
  </si>
  <si>
    <t>7.29 SGrB 27.01.2033</t>
  </si>
  <si>
    <t>IN0020190032</t>
  </si>
  <si>
    <t>7.72 GS 15.06.2049</t>
  </si>
  <si>
    <t>IN0020200054</t>
  </si>
  <si>
    <t>7.16 GS 20.09.2050</t>
  </si>
  <si>
    <t>IN0020220060</t>
  </si>
  <si>
    <t>7.26 GS 22.08.2032</t>
  </si>
  <si>
    <t>IN000230C028</t>
  </si>
  <si>
    <t>Gsec Strip 22-02-2030</t>
  </si>
  <si>
    <t>IN0020220011</t>
  </si>
  <si>
    <t>7.10 GS 18.04.2029</t>
  </si>
  <si>
    <t>IN000929C058</t>
  </si>
  <si>
    <t>Gsec Strip 12-09-2029</t>
  </si>
  <si>
    <t>IN0020210194</t>
  </si>
  <si>
    <t>6.99% GOI 15-DEC-2051</t>
  </si>
  <si>
    <t>IN0020190362</t>
  </si>
  <si>
    <t>6.45% GOI 07-Oct-2029</t>
  </si>
  <si>
    <t>IN0020210202</t>
  </si>
  <si>
    <t>6.95% GOI 16-DEC-2061</t>
  </si>
  <si>
    <t>IN3120150203</t>
  </si>
  <si>
    <t>8.69% Tamil Nadu SDL 24.02.2026</t>
  </si>
  <si>
    <t>IN0020120062</t>
  </si>
  <si>
    <t>8.30% GOI 31-Dec-2042</t>
  </si>
  <si>
    <t>IN0020210244</t>
  </si>
  <si>
    <t>6.54% GOI 17-Jan-2032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</si>
  <si>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</si>
  <si>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</si>
  <si>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</si>
  <si>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</si>
  <si>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</si>
  <si>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</si>
  <si>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</si>
  <si>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NCA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</si>
  <si>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</si>
  <si>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</si>
  <si>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</si>
  <si>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</si>
  <si>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</si>
  <si>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</si>
  <si>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</si>
  <si>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</si>
  <si>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Infrastructure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</si>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</sst>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0" fontId="1" fillId="0" borderId="0" xfId="1" applyNumberFormat="1" applyFont="1"/>
  </cellXfs>
  <cellStyles count="6">
    <cellStyle name="Comma 2" xfId="3" xr:uid="{1B472FC3-F0F9-4048-8E69-4EA2556E0619}"/>
    <cellStyle name="Comma 3" xfId="4" xr:uid="{11CD47AF-75FE-4071-A75C-3B047B4E3299}"/>
    <cellStyle name="Normal" xfId="0" builtinId="0"/>
    <cellStyle name="Normal 2" xfId="2" xr:uid="{1F551707-7FE1-4299-9F83-306ADEFF9811}"/>
    <cellStyle name="Percent" xfId="1" builtinId="5"/>
    <cellStyle name="Percent 2" xfId="5" xr:uid="{341774B0-8365-48C5-8C9B-6332A9503525}"/>
  </cellStyles>
  <dxfs count="12"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42B4E3-6D30-4C13-9BDB-9F8EEB0D0C3B}" name="Table134567685789" displayName="Table134567685789" ref="B6:H68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977CD241-BC1E-4EC8-B007-FFFAD999556C}" name="ISIN No." dataDxfId="6"/>
    <tableColumn id="2" xr3:uid="{69F730A7-B71A-40BD-99D2-982DC05F268C}" name="Name of the Instrument" dataDxfId="5"/>
    <tableColumn id="3" xr3:uid="{A40A2C09-5F35-49BE-9C2B-AD9EE8EC35DB}" name="Industry " dataDxfId="4"/>
    <tableColumn id="4" xr3:uid="{8511C7CA-9F72-4EB5-8596-10FF87351E32}" name="Quantity" dataDxfId="3"/>
    <tableColumn id="5" xr3:uid="{E62DA684-7C8C-4A5C-A6DF-7EA6B685EBCC}" name="Market Value" dataDxfId="2"/>
    <tableColumn id="6" xr3:uid="{2E0C1412-F778-421B-800D-8A28E40CC928}" name="% of Portfolio" dataDxfId="1" dataCellStyle="Percent">
      <calculatedColumnFormula>+F7/$F$82</calculatedColumnFormula>
    </tableColumn>
    <tableColumn id="7" xr3:uid="{66A8F388-ADCC-4699-94F0-ED706667BCC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FA06-9A4F-4DF0-9719-24606450775E}">
  <sheetPr>
    <tabColor rgb="FF7030A0"/>
  </sheetPr>
  <dimension ref="A2:H118"/>
  <sheetViews>
    <sheetView showGridLines="0" tabSelected="1" zoomScaleNormal="100" zoomScaleSheetLayoutView="89" workbookViewId="0">
      <selection activeCell="H71" sqref="H71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45044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7" t="s">
        <v>15</v>
      </c>
      <c r="E7" s="18">
        <v>74600</v>
      </c>
      <c r="F7" s="18">
        <v>7568199.8399999999</v>
      </c>
      <c r="G7" s="19">
        <f t="shared" ref="G7:G67" si="0">+F7/$F$82</f>
        <v>3.1402610585910245E-3</v>
      </c>
      <c r="H7" s="20"/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8">
        <v>150000</v>
      </c>
      <c r="F8" s="18">
        <v>14712045</v>
      </c>
      <c r="G8" s="19">
        <f t="shared" si="0"/>
        <v>6.1044453083229878E-3</v>
      </c>
      <c r="H8" s="20"/>
    </row>
    <row r="9" spans="1:8" x14ac:dyDescent="0.35">
      <c r="A9" s="14"/>
      <c r="B9" s="15" t="s">
        <v>19</v>
      </c>
      <c r="C9" s="16" t="s">
        <v>20</v>
      </c>
      <c r="D9" s="16" t="s">
        <v>15</v>
      </c>
      <c r="E9" s="18">
        <v>120000</v>
      </c>
      <c r="F9" s="18">
        <v>12391728</v>
      </c>
      <c r="G9" s="19">
        <f t="shared" si="0"/>
        <v>5.1416798855369594E-3</v>
      </c>
      <c r="H9" s="20"/>
    </row>
    <row r="10" spans="1:8" x14ac:dyDescent="0.35">
      <c r="A10" s="14"/>
      <c r="B10" s="15" t="s">
        <v>21</v>
      </c>
      <c r="C10" s="16" t="s">
        <v>22</v>
      </c>
      <c r="D10" s="16" t="s">
        <v>18</v>
      </c>
      <c r="E10" s="18">
        <v>962000</v>
      </c>
      <c r="F10" s="18">
        <v>105049822.8</v>
      </c>
      <c r="G10" s="19">
        <f t="shared" si="0"/>
        <v>4.3588155007112959E-2</v>
      </c>
      <c r="H10" s="20"/>
    </row>
    <row r="11" spans="1:8" x14ac:dyDescent="0.35">
      <c r="A11" s="14"/>
      <c r="B11" s="15" t="s">
        <v>23</v>
      </c>
      <c r="C11" s="16" t="s">
        <v>24</v>
      </c>
      <c r="D11" s="16" t="s">
        <v>18</v>
      </c>
      <c r="E11" s="18">
        <v>580500</v>
      </c>
      <c r="F11" s="18">
        <v>62036409.600000001</v>
      </c>
      <c r="G11" s="19">
        <f t="shared" si="0"/>
        <v>2.574066824346467E-2</v>
      </c>
      <c r="H11" s="20"/>
    </row>
    <row r="12" spans="1:8" x14ac:dyDescent="0.35">
      <c r="A12" s="14"/>
      <c r="B12" s="15" t="s">
        <v>25</v>
      </c>
      <c r="C12" s="16" t="s">
        <v>26</v>
      </c>
      <c r="D12" s="16" t="s">
        <v>18</v>
      </c>
      <c r="E12" s="18">
        <v>203000</v>
      </c>
      <c r="F12" s="18">
        <v>20795360.600000001</v>
      </c>
      <c r="G12" s="19">
        <f t="shared" si="0"/>
        <v>8.6285857234364577E-3</v>
      </c>
      <c r="H12" s="20"/>
    </row>
    <row r="13" spans="1:8" x14ac:dyDescent="0.35">
      <c r="A13" s="14"/>
      <c r="B13" s="15" t="s">
        <v>27</v>
      </c>
      <c r="C13" s="16" t="s">
        <v>28</v>
      </c>
      <c r="D13" s="16" t="s">
        <v>18</v>
      </c>
      <c r="E13" s="18">
        <v>100000</v>
      </c>
      <c r="F13" s="18">
        <v>10261260</v>
      </c>
      <c r="G13" s="19">
        <f t="shared" si="0"/>
        <v>4.2576882047657104E-3</v>
      </c>
      <c r="H13" s="20"/>
    </row>
    <row r="14" spans="1:8" x14ac:dyDescent="0.35">
      <c r="A14" s="14"/>
      <c r="B14" s="15" t="s">
        <v>29</v>
      </c>
      <c r="C14" s="16" t="s">
        <v>30</v>
      </c>
      <c r="D14" s="16" t="s">
        <v>15</v>
      </c>
      <c r="E14" s="18">
        <v>60000</v>
      </c>
      <c r="F14" s="18">
        <v>6563850</v>
      </c>
      <c r="G14" s="19">
        <f t="shared" si="0"/>
        <v>2.7235277853647024E-3</v>
      </c>
      <c r="H14" s="20"/>
    </row>
    <row r="15" spans="1:8" x14ac:dyDescent="0.35">
      <c r="A15" s="14"/>
      <c r="B15" s="15" t="s">
        <v>31</v>
      </c>
      <c r="C15" s="16" t="s">
        <v>32</v>
      </c>
      <c r="D15" s="16" t="s">
        <v>18</v>
      </c>
      <c r="E15" s="18">
        <v>60600</v>
      </c>
      <c r="F15" s="18">
        <v>6311277.9000000004</v>
      </c>
      <c r="G15" s="19">
        <f t="shared" si="0"/>
        <v>2.6187284477567573E-3</v>
      </c>
      <c r="H15" s="20"/>
    </row>
    <row r="16" spans="1:8" x14ac:dyDescent="0.35">
      <c r="A16" s="14"/>
      <c r="B16" s="15" t="s">
        <v>33</v>
      </c>
      <c r="C16" s="16" t="s">
        <v>34</v>
      </c>
      <c r="D16" s="16" t="s">
        <v>18</v>
      </c>
      <c r="E16" s="18">
        <v>620000</v>
      </c>
      <c r="F16" s="18">
        <v>61119166</v>
      </c>
      <c r="G16" s="19">
        <f t="shared" si="0"/>
        <v>2.5360077823124785E-2</v>
      </c>
      <c r="H16" s="20"/>
    </row>
    <row r="17" spans="1:8" x14ac:dyDescent="0.35">
      <c r="A17" s="14"/>
      <c r="B17" s="15" t="s">
        <v>35</v>
      </c>
      <c r="C17" s="16" t="s">
        <v>36</v>
      </c>
      <c r="D17" s="16" t="s">
        <v>15</v>
      </c>
      <c r="E17" s="18">
        <v>90000</v>
      </c>
      <c r="F17" s="18">
        <v>9405549</v>
      </c>
      <c r="G17" s="19">
        <f t="shared" si="0"/>
        <v>3.9026294077575191E-3</v>
      </c>
      <c r="H17" s="20"/>
    </row>
    <row r="18" spans="1:8" x14ac:dyDescent="0.35">
      <c r="A18" s="14"/>
      <c r="B18" s="15" t="s">
        <v>37</v>
      </c>
      <c r="C18" s="16" t="s">
        <v>38</v>
      </c>
      <c r="D18" s="16" t="s">
        <v>18</v>
      </c>
      <c r="E18" s="18">
        <v>1299900</v>
      </c>
      <c r="F18" s="18">
        <v>124253541.3</v>
      </c>
      <c r="G18" s="19">
        <f t="shared" si="0"/>
        <v>5.155632321892039E-2</v>
      </c>
      <c r="H18" s="20"/>
    </row>
    <row r="19" spans="1:8" x14ac:dyDescent="0.35">
      <c r="A19" s="14"/>
      <c r="B19" s="15" t="s">
        <v>39</v>
      </c>
      <c r="C19" s="16" t="s">
        <v>40</v>
      </c>
      <c r="D19" s="16" t="s">
        <v>15</v>
      </c>
      <c r="E19" s="18">
        <v>55000</v>
      </c>
      <c r="F19" s="18">
        <v>5799849</v>
      </c>
      <c r="G19" s="19">
        <f t="shared" si="0"/>
        <v>2.4065220720186605E-3</v>
      </c>
      <c r="H19" s="20"/>
    </row>
    <row r="20" spans="1:8" x14ac:dyDescent="0.35">
      <c r="A20" s="14"/>
      <c r="B20" s="15" t="s">
        <v>41</v>
      </c>
      <c r="C20" s="16" t="s">
        <v>42</v>
      </c>
      <c r="D20" s="16" t="s">
        <v>18</v>
      </c>
      <c r="E20" s="18">
        <v>316000</v>
      </c>
      <c r="F20" s="18">
        <v>32816536.800000001</v>
      </c>
      <c r="G20" s="19">
        <f t="shared" si="0"/>
        <v>1.3616513143085729E-2</v>
      </c>
      <c r="H20" s="20"/>
    </row>
    <row r="21" spans="1:8" x14ac:dyDescent="0.35">
      <c r="A21" s="14"/>
      <c r="B21" s="15" t="s">
        <v>43</v>
      </c>
      <c r="C21" s="16" t="s">
        <v>44</v>
      </c>
      <c r="D21" s="16" t="s">
        <v>18</v>
      </c>
      <c r="E21" s="18">
        <v>26800</v>
      </c>
      <c r="F21" s="18">
        <v>1596202.64</v>
      </c>
      <c r="G21" s="19">
        <f t="shared" si="0"/>
        <v>6.6230980919924909E-4</v>
      </c>
      <c r="H21" s="20"/>
    </row>
    <row r="22" spans="1:8" x14ac:dyDescent="0.35">
      <c r="A22" s="14"/>
      <c r="B22" s="15" t="s">
        <v>45</v>
      </c>
      <c r="C22" s="16" t="s">
        <v>46</v>
      </c>
      <c r="D22" s="16" t="s">
        <v>18</v>
      </c>
      <c r="E22" s="18">
        <v>55000</v>
      </c>
      <c r="F22" s="18">
        <v>5520625</v>
      </c>
      <c r="G22" s="19">
        <f t="shared" si="0"/>
        <v>2.2906641041582319E-3</v>
      </c>
      <c r="H22" s="20"/>
    </row>
    <row r="23" spans="1:8" x14ac:dyDescent="0.35">
      <c r="A23" s="14"/>
      <c r="B23" s="15" t="s">
        <v>47</v>
      </c>
      <c r="C23" s="16" t="s">
        <v>48</v>
      </c>
      <c r="D23" s="16" t="s">
        <v>15</v>
      </c>
      <c r="E23" s="18">
        <v>100000</v>
      </c>
      <c r="F23" s="18">
        <v>10235290</v>
      </c>
      <c r="G23" s="19">
        <f t="shared" si="0"/>
        <v>4.2469125141899166E-3</v>
      </c>
      <c r="H23" s="20"/>
    </row>
    <row r="24" spans="1:8" x14ac:dyDescent="0.35">
      <c r="A24" s="14"/>
      <c r="B24" s="15" t="s">
        <v>49</v>
      </c>
      <c r="C24" s="16" t="s">
        <v>50</v>
      </c>
      <c r="D24" s="16" t="s">
        <v>18</v>
      </c>
      <c r="E24" s="18">
        <v>600000</v>
      </c>
      <c r="F24" s="18">
        <v>61347060</v>
      </c>
      <c r="G24" s="19">
        <f t="shared" si="0"/>
        <v>2.5454637516158278E-2</v>
      </c>
      <c r="H24" s="20"/>
    </row>
    <row r="25" spans="1:8" x14ac:dyDescent="0.35">
      <c r="A25" s="14"/>
      <c r="B25" s="15" t="s">
        <v>51</v>
      </c>
      <c r="C25" s="16" t="s">
        <v>52</v>
      </c>
      <c r="D25" s="16" t="s">
        <v>18</v>
      </c>
      <c r="E25" s="18">
        <v>122000</v>
      </c>
      <c r="F25" s="18">
        <v>13115109.800000001</v>
      </c>
      <c r="G25" s="19">
        <f t="shared" si="0"/>
        <v>5.4418315391742507E-3</v>
      </c>
      <c r="H25" s="20"/>
    </row>
    <row r="26" spans="1:8" x14ac:dyDescent="0.35">
      <c r="A26" s="14"/>
      <c r="B26" s="15" t="s">
        <v>53</v>
      </c>
      <c r="C26" s="16" t="s">
        <v>54</v>
      </c>
      <c r="D26" s="16" t="s">
        <v>15</v>
      </c>
      <c r="E26" s="18">
        <v>65000</v>
      </c>
      <c r="F26" s="18">
        <v>6549939.5</v>
      </c>
      <c r="G26" s="19">
        <f t="shared" si="0"/>
        <v>2.7177559238416153E-3</v>
      </c>
      <c r="H26" s="20"/>
    </row>
    <row r="27" spans="1:8" x14ac:dyDescent="0.35">
      <c r="A27" s="14"/>
      <c r="B27" s="15" t="s">
        <v>55</v>
      </c>
      <c r="C27" s="16" t="s">
        <v>56</v>
      </c>
      <c r="D27" s="16" t="s">
        <v>18</v>
      </c>
      <c r="E27" s="18">
        <v>59000</v>
      </c>
      <c r="F27" s="18">
        <v>6887565.5999999996</v>
      </c>
      <c r="G27" s="19">
        <f t="shared" si="0"/>
        <v>2.8578465816741861E-3</v>
      </c>
      <c r="H27" s="20"/>
    </row>
    <row r="28" spans="1:8" x14ac:dyDescent="0.35">
      <c r="A28" s="14"/>
      <c r="B28" s="15" t="s">
        <v>57</v>
      </c>
      <c r="C28" s="16" t="s">
        <v>58</v>
      </c>
      <c r="D28" s="16" t="s">
        <v>18</v>
      </c>
      <c r="E28" s="18">
        <v>163000</v>
      </c>
      <c r="F28" s="18">
        <v>17296288.600000001</v>
      </c>
      <c r="G28" s="19">
        <f t="shared" si="0"/>
        <v>7.1767213732469139E-3</v>
      </c>
      <c r="H28" s="20"/>
    </row>
    <row r="29" spans="1:8" x14ac:dyDescent="0.35">
      <c r="A29" s="14"/>
      <c r="B29" s="15" t="s">
        <v>59</v>
      </c>
      <c r="C29" s="16" t="s">
        <v>60</v>
      </c>
      <c r="D29" s="16" t="s">
        <v>15</v>
      </c>
      <c r="E29" s="18">
        <v>190000</v>
      </c>
      <c r="F29" s="18">
        <v>18184311</v>
      </c>
      <c r="G29" s="19">
        <f t="shared" si="0"/>
        <v>7.5451870877934445E-3</v>
      </c>
      <c r="H29" s="20"/>
    </row>
    <row r="30" spans="1:8" x14ac:dyDescent="0.35">
      <c r="A30" s="14"/>
      <c r="B30" s="15" t="s">
        <v>61</v>
      </c>
      <c r="C30" s="16" t="s">
        <v>62</v>
      </c>
      <c r="D30" s="16" t="s">
        <v>18</v>
      </c>
      <c r="E30" s="18">
        <v>305500</v>
      </c>
      <c r="F30" s="18">
        <v>33641965.5</v>
      </c>
      <c r="G30" s="19">
        <f t="shared" si="0"/>
        <v>1.3959006953774191E-2</v>
      </c>
      <c r="H30" s="20"/>
    </row>
    <row r="31" spans="1:8" x14ac:dyDescent="0.35">
      <c r="A31" s="14"/>
      <c r="B31" s="15" t="s">
        <v>63</v>
      </c>
      <c r="C31" s="16" t="s">
        <v>64</v>
      </c>
      <c r="D31" s="16" t="s">
        <v>15</v>
      </c>
      <c r="E31" s="18">
        <v>183500</v>
      </c>
      <c r="F31" s="18">
        <v>18903711.25</v>
      </c>
      <c r="G31" s="19">
        <f t="shared" si="0"/>
        <v>7.8436866832554547E-3</v>
      </c>
      <c r="H31" s="20"/>
    </row>
    <row r="32" spans="1:8" x14ac:dyDescent="0.35">
      <c r="A32" s="14"/>
      <c r="B32" s="15" t="s">
        <v>65</v>
      </c>
      <c r="C32" s="16" t="s">
        <v>66</v>
      </c>
      <c r="D32" s="16" t="s">
        <v>18</v>
      </c>
      <c r="E32" s="18">
        <v>28300</v>
      </c>
      <c r="F32" s="18">
        <v>2926154.91</v>
      </c>
      <c r="G32" s="19">
        <f t="shared" si="0"/>
        <v>1.2141447780900463E-3</v>
      </c>
      <c r="H32" s="20"/>
    </row>
    <row r="33" spans="1:8" x14ac:dyDescent="0.35">
      <c r="A33" s="14"/>
      <c r="B33" s="15" t="s">
        <v>67</v>
      </c>
      <c r="C33" s="16" t="s">
        <v>68</v>
      </c>
      <c r="D33" s="16" t="s">
        <v>15</v>
      </c>
      <c r="E33" s="18">
        <v>30000</v>
      </c>
      <c r="F33" s="18">
        <v>3109167</v>
      </c>
      <c r="G33" s="19">
        <f t="shared" si="0"/>
        <v>1.2900816919702639E-3</v>
      </c>
      <c r="H33" s="20"/>
    </row>
    <row r="34" spans="1:8" x14ac:dyDescent="0.35">
      <c r="A34" s="14"/>
      <c r="B34" s="15" t="s">
        <v>69</v>
      </c>
      <c r="C34" s="16" t="s">
        <v>70</v>
      </c>
      <c r="D34" s="16" t="s">
        <v>18</v>
      </c>
      <c r="E34" s="18">
        <v>170000</v>
      </c>
      <c r="F34" s="18">
        <v>17809676</v>
      </c>
      <c r="G34" s="19">
        <f t="shared" si="0"/>
        <v>7.3897403862585058E-3</v>
      </c>
      <c r="H34" s="20"/>
    </row>
    <row r="35" spans="1:8" x14ac:dyDescent="0.35">
      <c r="A35" s="14"/>
      <c r="B35" s="15" t="s">
        <v>71</v>
      </c>
      <c r="C35" s="16" t="s">
        <v>72</v>
      </c>
      <c r="D35" s="16" t="s">
        <v>15</v>
      </c>
      <c r="E35" s="18">
        <v>37000</v>
      </c>
      <c r="F35" s="18">
        <v>3799530</v>
      </c>
      <c r="G35" s="19">
        <f t="shared" si="0"/>
        <v>1.5765329077182977E-3</v>
      </c>
      <c r="H35" s="20"/>
    </row>
    <row r="36" spans="1:8" x14ac:dyDescent="0.35">
      <c r="A36" s="14"/>
      <c r="B36" s="15" t="s">
        <v>73</v>
      </c>
      <c r="C36" s="16" t="s">
        <v>74</v>
      </c>
      <c r="D36" s="16" t="s">
        <v>18</v>
      </c>
      <c r="E36" s="18">
        <v>99000</v>
      </c>
      <c r="F36" s="18">
        <v>10969378.199999999</v>
      </c>
      <c r="G36" s="19">
        <f t="shared" si="0"/>
        <v>4.5515065572604256E-3</v>
      </c>
      <c r="H36" s="20"/>
    </row>
    <row r="37" spans="1:8" x14ac:dyDescent="0.35">
      <c r="A37" s="14"/>
      <c r="B37" s="15" t="s">
        <v>75</v>
      </c>
      <c r="C37" s="16" t="s">
        <v>76</v>
      </c>
      <c r="D37" s="16" t="s">
        <v>15</v>
      </c>
      <c r="E37" s="18">
        <v>17500</v>
      </c>
      <c r="F37" s="18">
        <v>1776512.5</v>
      </c>
      <c r="G37" s="19">
        <f t="shared" si="0"/>
        <v>7.3712549110624263E-4</v>
      </c>
      <c r="H37" s="20"/>
    </row>
    <row r="38" spans="1:8" x14ac:dyDescent="0.35">
      <c r="A38" s="14"/>
      <c r="B38" s="15" t="s">
        <v>77</v>
      </c>
      <c r="C38" s="16" t="s">
        <v>78</v>
      </c>
      <c r="D38" s="16" t="s">
        <v>18</v>
      </c>
      <c r="E38" s="18">
        <v>900000</v>
      </c>
      <c r="F38" s="18">
        <v>90890460</v>
      </c>
      <c r="G38" s="19">
        <f t="shared" si="0"/>
        <v>3.7713033240335946E-2</v>
      </c>
      <c r="H38" s="20"/>
    </row>
    <row r="39" spans="1:8" x14ac:dyDescent="0.35">
      <c r="A39" s="14"/>
      <c r="B39" s="15" t="s">
        <v>79</v>
      </c>
      <c r="C39" s="16" t="s">
        <v>80</v>
      </c>
      <c r="D39" s="16" t="s">
        <v>81</v>
      </c>
      <c r="E39" s="18">
        <v>100</v>
      </c>
      <c r="F39" s="18">
        <v>100693200</v>
      </c>
      <c r="G39" s="19">
        <f t="shared" si="0"/>
        <v>4.1780468474642937E-2</v>
      </c>
      <c r="H39" s="20" t="s">
        <v>82</v>
      </c>
    </row>
    <row r="40" spans="1:8" x14ac:dyDescent="0.35">
      <c r="A40" s="14"/>
      <c r="B40" s="15" t="s">
        <v>83</v>
      </c>
      <c r="C40" s="16" t="s">
        <v>84</v>
      </c>
      <c r="D40" s="16" t="s">
        <v>18</v>
      </c>
      <c r="E40" s="18">
        <v>500000</v>
      </c>
      <c r="F40" s="18">
        <v>50269650</v>
      </c>
      <c r="G40" s="19">
        <f t="shared" si="0"/>
        <v>2.0858305496859117E-2</v>
      </c>
      <c r="H40" s="20"/>
    </row>
    <row r="41" spans="1:8" x14ac:dyDescent="0.35">
      <c r="A41" s="14"/>
      <c r="B41" s="15" t="s">
        <v>85</v>
      </c>
      <c r="C41" s="16" t="s">
        <v>86</v>
      </c>
      <c r="D41" s="16" t="s">
        <v>15</v>
      </c>
      <c r="E41" s="18">
        <v>50000</v>
      </c>
      <c r="F41" s="18">
        <v>5181015</v>
      </c>
      <c r="G41" s="19">
        <f t="shared" si="0"/>
        <v>2.1497502698707778E-3</v>
      </c>
      <c r="H41" s="20"/>
    </row>
    <row r="42" spans="1:8" x14ac:dyDescent="0.35">
      <c r="A42" s="14"/>
      <c r="B42" s="15" t="s">
        <v>87</v>
      </c>
      <c r="C42" s="16" t="s">
        <v>88</v>
      </c>
      <c r="D42" s="16" t="s">
        <v>18</v>
      </c>
      <c r="E42" s="18">
        <v>140000</v>
      </c>
      <c r="F42" s="18">
        <v>12938142</v>
      </c>
      <c r="G42" s="19">
        <f t="shared" si="0"/>
        <v>5.3684025728793381E-3</v>
      </c>
      <c r="H42" s="20"/>
    </row>
    <row r="43" spans="1:8" x14ac:dyDescent="0.35">
      <c r="A43" s="14"/>
      <c r="B43" s="15" t="s">
        <v>89</v>
      </c>
      <c r="C43" s="16" t="s">
        <v>90</v>
      </c>
      <c r="D43" s="16" t="s">
        <v>15</v>
      </c>
      <c r="E43" s="18">
        <v>130000</v>
      </c>
      <c r="F43" s="18">
        <v>13629031</v>
      </c>
      <c r="G43" s="19">
        <f t="shared" si="0"/>
        <v>5.6550720409663351E-3</v>
      </c>
      <c r="H43" s="20"/>
    </row>
    <row r="44" spans="1:8" x14ac:dyDescent="0.35">
      <c r="A44" s="14"/>
      <c r="B44" s="15" t="s">
        <v>91</v>
      </c>
      <c r="C44" s="16" t="s">
        <v>92</v>
      </c>
      <c r="D44" s="16" t="s">
        <v>18</v>
      </c>
      <c r="E44" s="18">
        <v>425400</v>
      </c>
      <c r="F44" s="18">
        <v>39167003.399999999</v>
      </c>
      <c r="G44" s="19">
        <f t="shared" si="0"/>
        <v>1.6251502095473505E-2</v>
      </c>
      <c r="H44" s="20"/>
    </row>
    <row r="45" spans="1:8" x14ac:dyDescent="0.35">
      <c r="A45" s="14"/>
      <c r="B45" s="15" t="s">
        <v>93</v>
      </c>
      <c r="C45" s="16" t="s">
        <v>94</v>
      </c>
      <c r="D45" s="16" t="s">
        <v>15</v>
      </c>
      <c r="E45" s="18">
        <v>30000</v>
      </c>
      <c r="F45" s="18">
        <v>3153150</v>
      </c>
      <c r="G45" s="19">
        <f t="shared" si="0"/>
        <v>1.3083314878345347E-3</v>
      </c>
      <c r="H45" s="20"/>
    </row>
    <row r="46" spans="1:8" x14ac:dyDescent="0.35">
      <c r="A46" s="14"/>
      <c r="B46" s="15" t="s">
        <v>95</v>
      </c>
      <c r="C46" s="16" t="s">
        <v>96</v>
      </c>
      <c r="D46" s="16" t="s">
        <v>18</v>
      </c>
      <c r="E46" s="18">
        <v>450000</v>
      </c>
      <c r="F46" s="18">
        <v>41684265</v>
      </c>
      <c r="G46" s="19">
        <f t="shared" si="0"/>
        <v>1.7295985426236945E-2</v>
      </c>
      <c r="H46" s="20"/>
    </row>
    <row r="47" spans="1:8" x14ac:dyDescent="0.35">
      <c r="A47" s="14"/>
      <c r="B47" s="15" t="s">
        <v>97</v>
      </c>
      <c r="C47" s="16" t="s">
        <v>98</v>
      </c>
      <c r="D47" s="16" t="s">
        <v>18</v>
      </c>
      <c r="E47" s="18">
        <v>74000</v>
      </c>
      <c r="F47" s="18">
        <v>7879882.5999999996</v>
      </c>
      <c r="G47" s="19">
        <f t="shared" si="0"/>
        <v>3.2695870878389744E-3</v>
      </c>
      <c r="H47" s="20"/>
    </row>
    <row r="48" spans="1:8" x14ac:dyDescent="0.35">
      <c r="A48" s="14"/>
      <c r="B48" s="15" t="s">
        <v>99</v>
      </c>
      <c r="C48" s="16" t="s">
        <v>100</v>
      </c>
      <c r="D48" s="16" t="s">
        <v>15</v>
      </c>
      <c r="E48" s="18">
        <v>30000</v>
      </c>
      <c r="F48" s="18">
        <v>2978250</v>
      </c>
      <c r="G48" s="19">
        <f t="shared" si="0"/>
        <v>1.2357605104873549E-3</v>
      </c>
      <c r="H48" s="20"/>
    </row>
    <row r="49" spans="1:8" x14ac:dyDescent="0.35">
      <c r="A49" s="14"/>
      <c r="B49" s="15" t="s">
        <v>101</v>
      </c>
      <c r="C49" s="16" t="s">
        <v>102</v>
      </c>
      <c r="D49" s="16" t="s">
        <v>18</v>
      </c>
      <c r="E49" s="18">
        <v>50000</v>
      </c>
      <c r="F49" s="18">
        <v>4794290</v>
      </c>
      <c r="G49" s="19">
        <f t="shared" si="0"/>
        <v>1.9892870839669004E-3</v>
      </c>
      <c r="H49" s="20"/>
    </row>
    <row r="50" spans="1:8" x14ac:dyDescent="0.35">
      <c r="A50" s="14"/>
      <c r="B50" s="15" t="s">
        <v>103</v>
      </c>
      <c r="C50" s="16" t="s">
        <v>104</v>
      </c>
      <c r="D50" s="16" t="s">
        <v>18</v>
      </c>
      <c r="E50" s="18">
        <v>500000</v>
      </c>
      <c r="F50" s="18">
        <v>47724850</v>
      </c>
      <c r="G50" s="19">
        <f t="shared" si="0"/>
        <v>1.9802395701815644E-2</v>
      </c>
      <c r="H50" s="20"/>
    </row>
    <row r="51" spans="1:8" x14ac:dyDescent="0.35">
      <c r="A51" s="14"/>
      <c r="B51" s="15" t="s">
        <v>105</v>
      </c>
      <c r="C51" s="16" t="s">
        <v>106</v>
      </c>
      <c r="D51" s="16" t="s">
        <v>18</v>
      </c>
      <c r="E51" s="18">
        <v>840000</v>
      </c>
      <c r="F51" s="18">
        <v>80166492</v>
      </c>
      <c r="G51" s="19">
        <f t="shared" si="0"/>
        <v>3.3263354344967834E-2</v>
      </c>
      <c r="H51" s="20"/>
    </row>
    <row r="52" spans="1:8" x14ac:dyDescent="0.35">
      <c r="A52" s="14"/>
      <c r="B52" s="15" t="s">
        <v>107</v>
      </c>
      <c r="C52" s="16" t="s">
        <v>108</v>
      </c>
      <c r="D52" s="16" t="s">
        <v>15</v>
      </c>
      <c r="E52" s="18">
        <v>50000</v>
      </c>
      <c r="F52" s="18">
        <v>4743175</v>
      </c>
      <c r="G52" s="19">
        <f t="shared" si="0"/>
        <v>1.9680780187461967E-3</v>
      </c>
      <c r="H52" s="20"/>
    </row>
    <row r="53" spans="1:8" x14ac:dyDescent="0.35">
      <c r="A53" s="14"/>
      <c r="B53" s="15" t="s">
        <v>109</v>
      </c>
      <c r="C53" s="16" t="s">
        <v>110</v>
      </c>
      <c r="D53" s="16" t="s">
        <v>18</v>
      </c>
      <c r="E53" s="18">
        <v>1900000</v>
      </c>
      <c r="F53" s="18">
        <v>193003520</v>
      </c>
      <c r="G53" s="19">
        <f t="shared" si="0"/>
        <v>8.0082641954522429E-2</v>
      </c>
      <c r="H53" s="20"/>
    </row>
    <row r="54" spans="1:8" x14ac:dyDescent="0.35">
      <c r="A54" s="14"/>
      <c r="B54" s="15" t="s">
        <v>111</v>
      </c>
      <c r="C54" s="16" t="s">
        <v>112</v>
      </c>
      <c r="D54" s="16" t="s">
        <v>18</v>
      </c>
      <c r="E54" s="18">
        <v>500000</v>
      </c>
      <c r="F54" s="18">
        <v>30880100</v>
      </c>
      <c r="G54" s="19">
        <f t="shared" si="0"/>
        <v>1.2813030517888213E-2</v>
      </c>
      <c r="H54" s="20"/>
    </row>
    <row r="55" spans="1:8" x14ac:dyDescent="0.35">
      <c r="A55" s="14"/>
      <c r="B55" s="15" t="s">
        <v>113</v>
      </c>
      <c r="C55" s="16" t="s">
        <v>114</v>
      </c>
      <c r="D55" s="16" t="s">
        <v>18</v>
      </c>
      <c r="E55" s="18">
        <v>1500000</v>
      </c>
      <c r="F55" s="18">
        <v>151887000</v>
      </c>
      <c r="G55" s="19">
        <f t="shared" si="0"/>
        <v>6.3022230053351086E-2</v>
      </c>
      <c r="H55" s="20"/>
    </row>
    <row r="56" spans="1:8" x14ac:dyDescent="0.35">
      <c r="A56" s="14"/>
      <c r="B56" s="15" t="s">
        <v>115</v>
      </c>
      <c r="C56" s="16" t="s">
        <v>116</v>
      </c>
      <c r="D56" s="16" t="s">
        <v>18</v>
      </c>
      <c r="E56" s="18">
        <v>230000</v>
      </c>
      <c r="F56" s="18">
        <v>24211709</v>
      </c>
      <c r="G56" s="19">
        <f t="shared" si="0"/>
        <v>1.004612570254723E-2</v>
      </c>
      <c r="H56" s="20"/>
    </row>
    <row r="57" spans="1:8" x14ac:dyDescent="0.35">
      <c r="A57" s="14"/>
      <c r="B57" s="15" t="s">
        <v>117</v>
      </c>
      <c r="C57" s="16" t="s">
        <v>118</v>
      </c>
      <c r="D57" s="16" t="s">
        <v>18</v>
      </c>
      <c r="E57" s="18">
        <v>447000</v>
      </c>
      <c r="F57" s="18">
        <v>44208478.799999997</v>
      </c>
      <c r="G57" s="19">
        <f t="shared" si="0"/>
        <v>1.8343353422230306E-2</v>
      </c>
      <c r="H57" s="20"/>
    </row>
    <row r="58" spans="1:8" x14ac:dyDescent="0.35">
      <c r="A58" s="14"/>
      <c r="B58" s="15" t="s">
        <v>119</v>
      </c>
      <c r="C58" s="16" t="s">
        <v>120</v>
      </c>
      <c r="D58" s="16" t="s">
        <v>18</v>
      </c>
      <c r="E58" s="18">
        <v>5000</v>
      </c>
      <c r="F58" s="18">
        <v>503461</v>
      </c>
      <c r="G58" s="19">
        <f t="shared" si="0"/>
        <v>2.0890026773120934E-4</v>
      </c>
      <c r="H58" s="20"/>
    </row>
    <row r="59" spans="1:8" x14ac:dyDescent="0.35">
      <c r="A59" s="14"/>
      <c r="B59" s="15" t="s">
        <v>121</v>
      </c>
      <c r="C59" s="16" t="s">
        <v>122</v>
      </c>
      <c r="D59" s="16" t="s">
        <v>18</v>
      </c>
      <c r="E59" s="18">
        <v>2500000</v>
      </c>
      <c r="F59" s="18">
        <v>155053000</v>
      </c>
      <c r="G59" s="19">
        <f t="shared" si="0"/>
        <v>6.4335893371139374E-2</v>
      </c>
      <c r="H59" s="20"/>
    </row>
    <row r="60" spans="1:8" x14ac:dyDescent="0.35">
      <c r="A60" s="14"/>
      <c r="B60" s="15" t="s">
        <v>123</v>
      </c>
      <c r="C60" s="16" t="s">
        <v>124</v>
      </c>
      <c r="D60" s="16" t="s">
        <v>18</v>
      </c>
      <c r="E60" s="18">
        <v>350000</v>
      </c>
      <c r="F60" s="18">
        <v>35064470</v>
      </c>
      <c r="G60" s="19">
        <f t="shared" si="0"/>
        <v>1.4549244471474371E-2</v>
      </c>
      <c r="H60" s="20"/>
    </row>
    <row r="61" spans="1:8" x14ac:dyDescent="0.35">
      <c r="A61" s="14"/>
      <c r="B61" s="15" t="s">
        <v>125</v>
      </c>
      <c r="C61" s="16" t="s">
        <v>126</v>
      </c>
      <c r="D61" s="16" t="s">
        <v>18</v>
      </c>
      <c r="E61" s="18">
        <v>2250000</v>
      </c>
      <c r="F61" s="18">
        <v>144304425</v>
      </c>
      <c r="G61" s="19">
        <f t="shared" si="0"/>
        <v>5.9876004332606141E-2</v>
      </c>
      <c r="H61" s="20"/>
    </row>
    <row r="62" spans="1:8" x14ac:dyDescent="0.35">
      <c r="A62" s="14"/>
      <c r="B62" s="15" t="s">
        <v>127</v>
      </c>
      <c r="C62" s="16" t="s">
        <v>128</v>
      </c>
      <c r="D62" s="16" t="s">
        <v>18</v>
      </c>
      <c r="E62" s="18">
        <v>420000</v>
      </c>
      <c r="F62" s="18">
        <v>40592076</v>
      </c>
      <c r="G62" s="19">
        <f t="shared" si="0"/>
        <v>1.6842805190800475E-2</v>
      </c>
      <c r="H62" s="20"/>
    </row>
    <row r="63" spans="1:8" x14ac:dyDescent="0.35">
      <c r="A63" s="14"/>
      <c r="B63" s="15" t="s">
        <v>129</v>
      </c>
      <c r="C63" s="16" t="s">
        <v>130</v>
      </c>
      <c r="D63" s="16" t="s">
        <v>18</v>
      </c>
      <c r="E63" s="18">
        <v>500000</v>
      </c>
      <c r="F63" s="18">
        <v>48434000</v>
      </c>
      <c r="G63" s="19">
        <f t="shared" si="0"/>
        <v>2.0096642177434586E-2</v>
      </c>
      <c r="H63" s="20"/>
    </row>
    <row r="64" spans="1:8" outlineLevel="1" x14ac:dyDescent="0.35">
      <c r="A64" s="14"/>
      <c r="B64" s="15" t="s">
        <v>131</v>
      </c>
      <c r="C64" s="16" t="s">
        <v>132</v>
      </c>
      <c r="D64" s="16" t="s">
        <v>18</v>
      </c>
      <c r="E64" s="18">
        <v>140000</v>
      </c>
      <c r="F64" s="18">
        <v>13432384</v>
      </c>
      <c r="G64" s="19">
        <f t="shared" si="0"/>
        <v>5.5734776156810811E-3</v>
      </c>
      <c r="H64" s="20"/>
    </row>
    <row r="65" spans="1:8" x14ac:dyDescent="0.35">
      <c r="B65" s="15" t="s">
        <v>133</v>
      </c>
      <c r="C65" s="16" t="s">
        <v>134</v>
      </c>
      <c r="D65" s="16" t="s">
        <v>15</v>
      </c>
      <c r="E65" s="18">
        <v>10500</v>
      </c>
      <c r="F65" s="18">
        <v>1088734.5</v>
      </c>
      <c r="G65" s="19">
        <f t="shared" si="0"/>
        <v>4.5174686527497531E-4</v>
      </c>
      <c r="H65" s="20"/>
    </row>
    <row r="66" spans="1:8" x14ac:dyDescent="0.35">
      <c r="B66" s="15" t="s">
        <v>135</v>
      </c>
      <c r="C66" s="16" t="s">
        <v>136</v>
      </c>
      <c r="D66" s="16" t="s">
        <v>18</v>
      </c>
      <c r="E66" s="18">
        <v>200000</v>
      </c>
      <c r="F66" s="18">
        <v>22245540</v>
      </c>
      <c r="G66" s="19">
        <f t="shared" si="0"/>
        <v>9.2303063431434153E-3</v>
      </c>
      <c r="H66" s="20"/>
    </row>
    <row r="67" spans="1:8" x14ac:dyDescent="0.35">
      <c r="B67" s="15" t="s">
        <v>137</v>
      </c>
      <c r="C67" s="16" t="s">
        <v>138</v>
      </c>
      <c r="D67" s="16" t="s">
        <v>18</v>
      </c>
      <c r="E67" s="18">
        <v>2000000</v>
      </c>
      <c r="F67" s="18">
        <v>191900600</v>
      </c>
      <c r="G67" s="19">
        <f t="shared" si="0"/>
        <v>7.9625009122414075E-2</v>
      </c>
      <c r="H67" s="20"/>
    </row>
    <row r="68" spans="1:8" x14ac:dyDescent="0.35">
      <c r="B68" s="15"/>
      <c r="C68" s="16"/>
      <c r="D68" s="16"/>
      <c r="E68" s="18"/>
      <c r="F68" s="18"/>
      <c r="G68" s="19"/>
      <c r="H68" s="20"/>
    </row>
    <row r="69" spans="1:8" x14ac:dyDescent="0.35">
      <c r="B69" s="15"/>
      <c r="C69" s="16"/>
      <c r="D69" s="16"/>
      <c r="E69" s="18"/>
      <c r="F69" s="18"/>
      <c r="G69" s="19"/>
      <c r="H69" s="20"/>
    </row>
    <row r="70" spans="1:8" x14ac:dyDescent="0.35">
      <c r="B70" s="21"/>
      <c r="C70" s="21" t="s">
        <v>139</v>
      </c>
      <c r="D70" s="21"/>
      <c r="E70" s="22"/>
      <c r="F70" s="23">
        <f>SUM(F7:F69)</f>
        <v>2315455437.6399999</v>
      </c>
      <c r="G70" s="24">
        <f>+F70/$F$82</f>
        <v>0.96074822248929004</v>
      </c>
      <c r="H70" s="25"/>
    </row>
    <row r="71" spans="1:8" x14ac:dyDescent="0.35">
      <c r="A71" s="26" t="s">
        <v>140</v>
      </c>
    </row>
    <row r="72" spans="1:8" x14ac:dyDescent="0.35">
      <c r="B72" s="27"/>
      <c r="C72" s="27" t="s">
        <v>141</v>
      </c>
      <c r="D72" s="27"/>
      <c r="E72" s="27"/>
      <c r="F72" s="27" t="s">
        <v>10</v>
      </c>
      <c r="G72" s="28" t="s">
        <v>11</v>
      </c>
    </row>
    <row r="73" spans="1:8" x14ac:dyDescent="0.35">
      <c r="B73" s="29"/>
      <c r="C73" s="21" t="s">
        <v>142</v>
      </c>
      <c r="D73" s="16"/>
      <c r="E73" s="30"/>
      <c r="F73" s="31" t="s">
        <v>143</v>
      </c>
      <c r="G73" s="24">
        <v>0</v>
      </c>
    </row>
    <row r="74" spans="1:8" x14ac:dyDescent="0.35">
      <c r="B74" s="29" t="s">
        <v>144</v>
      </c>
      <c r="C74" s="21" t="s">
        <v>145</v>
      </c>
      <c r="D74" s="21"/>
      <c r="E74" s="22"/>
      <c r="F74" s="18">
        <v>38908054.380000003</v>
      </c>
      <c r="G74" s="24">
        <f>+F74/$F$82</f>
        <v>1.6144056792646209E-2</v>
      </c>
    </row>
    <row r="75" spans="1:8" x14ac:dyDescent="0.35">
      <c r="A75" s="32" t="s">
        <v>146</v>
      </c>
      <c r="B75" s="29"/>
      <c r="C75" s="21" t="s">
        <v>147</v>
      </c>
      <c r="D75" s="16"/>
      <c r="E75" s="30"/>
      <c r="F75" s="22" t="s">
        <v>143</v>
      </c>
      <c r="G75" s="24">
        <v>0</v>
      </c>
    </row>
    <row r="76" spans="1:8" x14ac:dyDescent="0.35">
      <c r="B76" s="29"/>
      <c r="C76" s="21" t="s">
        <v>148</v>
      </c>
      <c r="D76" s="16"/>
      <c r="E76" s="30"/>
      <c r="F76" s="22" t="s">
        <v>143</v>
      </c>
      <c r="G76" s="24">
        <v>0</v>
      </c>
    </row>
    <row r="77" spans="1:8" x14ac:dyDescent="0.35">
      <c r="B77" s="29"/>
      <c r="C77" s="21" t="s">
        <v>149</v>
      </c>
      <c r="D77" s="16"/>
      <c r="E77" s="30"/>
      <c r="F77" s="22" t="s">
        <v>143</v>
      </c>
      <c r="G77" s="24">
        <v>0</v>
      </c>
    </row>
    <row r="78" spans="1:8" x14ac:dyDescent="0.35">
      <c r="B78" s="16" t="s">
        <v>146</v>
      </c>
      <c r="C78" s="16" t="s">
        <v>150</v>
      </c>
      <c r="D78" s="16"/>
      <c r="E78" s="30"/>
      <c r="F78" s="18">
        <v>55690862.950000003</v>
      </c>
      <c r="G78" s="24">
        <f>+F78/$F$82</f>
        <v>2.3107720718063739E-2</v>
      </c>
    </row>
    <row r="79" spans="1:8" x14ac:dyDescent="0.35">
      <c r="B79" s="29"/>
      <c r="C79" s="16"/>
      <c r="D79" s="16"/>
      <c r="E79" s="30"/>
      <c r="F79" s="31"/>
      <c r="G79" s="24"/>
    </row>
    <row r="80" spans="1:8" x14ac:dyDescent="0.35">
      <c r="B80" s="29"/>
      <c r="C80" s="16" t="s">
        <v>151</v>
      </c>
      <c r="D80" s="16"/>
      <c r="E80" s="30"/>
      <c r="F80" s="33">
        <f>SUM(F73:F79)</f>
        <v>94598917.330000013</v>
      </c>
      <c r="G80" s="24">
        <f>+F80/$F$82</f>
        <v>3.9251777510709948E-2</v>
      </c>
    </row>
    <row r="81" spans="1:7" x14ac:dyDescent="0.35">
      <c r="B81" s="29"/>
      <c r="C81" s="16"/>
      <c r="D81" s="16"/>
      <c r="E81" s="30"/>
      <c r="F81" s="33"/>
      <c r="G81" s="24"/>
    </row>
    <row r="82" spans="1:7" x14ac:dyDescent="0.35">
      <c r="B82" s="34"/>
      <c r="C82" s="35" t="s">
        <v>152</v>
      </c>
      <c r="D82" s="36"/>
      <c r="E82" s="37"/>
      <c r="F82" s="38">
        <f>+F80+F70</f>
        <v>2410054354.9699998</v>
      </c>
      <c r="G82" s="39">
        <v>1</v>
      </c>
    </row>
    <row r="83" spans="1:7" x14ac:dyDescent="0.35">
      <c r="F83" s="40"/>
    </row>
    <row r="84" spans="1:7" x14ac:dyDescent="0.35">
      <c r="C84" s="21" t="s">
        <v>153</v>
      </c>
      <c r="D84" s="41">
        <v>11.32</v>
      </c>
      <c r="F84" s="4">
        <v>0</v>
      </c>
    </row>
    <row r="85" spans="1:7" x14ac:dyDescent="0.35">
      <c r="C85" s="21" t="s">
        <v>154</v>
      </c>
      <c r="D85" s="41">
        <v>7.16</v>
      </c>
    </row>
    <row r="86" spans="1:7" x14ac:dyDescent="0.35">
      <c r="A86" s="26" t="s">
        <v>155</v>
      </c>
      <c r="C86" s="21" t="s">
        <v>156</v>
      </c>
      <c r="D86" s="41">
        <v>7.33</v>
      </c>
    </row>
    <row r="87" spans="1:7" x14ac:dyDescent="0.35">
      <c r="C87" s="21" t="s">
        <v>157</v>
      </c>
      <c r="D87" s="42">
        <v>15.720599999999999</v>
      </c>
    </row>
    <row r="88" spans="1:7" x14ac:dyDescent="0.35">
      <c r="C88" s="21" t="s">
        <v>158</v>
      </c>
      <c r="D88" s="42">
        <v>15.4375</v>
      </c>
    </row>
    <row r="89" spans="1:7" x14ac:dyDescent="0.35">
      <c r="C89" s="21" t="s">
        <v>159</v>
      </c>
      <c r="D89" s="43">
        <v>100693200</v>
      </c>
    </row>
    <row r="90" spans="1:7" x14ac:dyDescent="0.35">
      <c r="C90" s="21" t="s">
        <v>160</v>
      </c>
      <c r="D90" s="44">
        <v>0</v>
      </c>
    </row>
    <row r="91" spans="1:7" x14ac:dyDescent="0.35">
      <c r="C91" s="21" t="s">
        <v>161</v>
      </c>
      <c r="D91" s="44">
        <v>0</v>
      </c>
      <c r="F91" s="40"/>
      <c r="G91" s="45"/>
    </row>
    <row r="92" spans="1:7" x14ac:dyDescent="0.35">
      <c r="B92" s="46"/>
      <c r="C92" s="14"/>
    </row>
    <row r="93" spans="1:7" x14ac:dyDescent="0.35">
      <c r="A93" s="1" t="s">
        <v>18</v>
      </c>
      <c r="F93" s="4"/>
    </row>
    <row r="94" spans="1:7" x14ac:dyDescent="0.35">
      <c r="A94" s="16" t="s">
        <v>15</v>
      </c>
      <c r="C94" s="27" t="s">
        <v>162</v>
      </c>
      <c r="D94" s="27"/>
      <c r="E94" s="27"/>
      <c r="F94" s="27"/>
      <c r="G94" s="28"/>
    </row>
    <row r="95" spans="1:7" x14ac:dyDescent="0.35">
      <c r="C95" s="27" t="s">
        <v>163</v>
      </c>
      <c r="D95" s="27"/>
      <c r="E95" s="27"/>
      <c r="F95" s="27" t="s">
        <v>10</v>
      </c>
      <c r="G95" s="28" t="s">
        <v>11</v>
      </c>
    </row>
    <row r="96" spans="1:7" x14ac:dyDescent="0.35">
      <c r="C96" s="21" t="s">
        <v>164</v>
      </c>
      <c r="D96" s="16"/>
      <c r="E96" s="30"/>
      <c r="F96" s="47">
        <f>SUMIF(Table134567685789[[Industry ]],A93,Table134567685789[Market Value])</f>
        <v>2079701245.05</v>
      </c>
      <c r="G96" s="48">
        <f>+F96/$F$82</f>
        <v>0.86292711231232289</v>
      </c>
    </row>
    <row r="97" spans="3:8" x14ac:dyDescent="0.35">
      <c r="C97" s="16" t="s">
        <v>165</v>
      </c>
      <c r="D97" s="16"/>
      <c r="E97" s="30"/>
      <c r="F97" s="47">
        <f>SUMIF(Table134567685789[[Industry ]],A94,Table134567685789[Market Value])</f>
        <v>135060992.59</v>
      </c>
      <c r="G97" s="48">
        <f t="shared" ref="G97" si="1">+F97/$F$82</f>
        <v>5.6040641702324277E-2</v>
      </c>
    </row>
    <row r="98" spans="3:8" x14ac:dyDescent="0.35">
      <c r="C98" s="16" t="s">
        <v>166</v>
      </c>
      <c r="D98" s="16"/>
      <c r="E98" s="30"/>
      <c r="F98" s="47">
        <f>SUMIF($E$110:$E$117,C98,H110:H117)</f>
        <v>100693200</v>
      </c>
      <c r="G98" s="48">
        <f>+F98/$F$82</f>
        <v>4.1780468474642937E-2</v>
      </c>
    </row>
    <row r="99" spans="3:8" x14ac:dyDescent="0.35">
      <c r="C99" s="17" t="s">
        <v>167</v>
      </c>
      <c r="D99" s="16"/>
      <c r="E99" s="30"/>
      <c r="F99" s="47">
        <f>SUM(F96:F98)</f>
        <v>2315455437.6399999</v>
      </c>
      <c r="G99" s="49">
        <f>SUM(G96:G98)</f>
        <v>0.96074822248929004</v>
      </c>
    </row>
    <row r="100" spans="3:8" x14ac:dyDescent="0.35">
      <c r="E100" s="1"/>
      <c r="G100" s="1"/>
    </row>
    <row r="101" spans="3:8" x14ac:dyDescent="0.35">
      <c r="C101" s="16" t="s">
        <v>168</v>
      </c>
      <c r="D101" s="16"/>
      <c r="E101" s="30"/>
      <c r="F101" s="47">
        <f t="shared" ref="F101:F107" si="2">SUMIF($E$110:$E$117,C101,H113:H120)</f>
        <v>0</v>
      </c>
      <c r="G101" s="48">
        <f t="shared" ref="G101:G107" si="3">+F101/$F$82</f>
        <v>0</v>
      </c>
      <c r="H101" s="16"/>
    </row>
    <row r="102" spans="3:8" x14ac:dyDescent="0.35">
      <c r="C102" s="16" t="s">
        <v>169</v>
      </c>
      <c r="D102" s="16"/>
      <c r="E102" s="30"/>
      <c r="F102" s="47">
        <f t="shared" si="2"/>
        <v>0</v>
      </c>
      <c r="G102" s="48">
        <f t="shared" si="3"/>
        <v>0</v>
      </c>
      <c r="H102" s="16"/>
    </row>
    <row r="103" spans="3:8" x14ac:dyDescent="0.35">
      <c r="C103" s="16" t="s">
        <v>170</v>
      </c>
      <c r="D103" s="16"/>
      <c r="E103" s="30"/>
      <c r="F103" s="47">
        <f t="shared" si="2"/>
        <v>0</v>
      </c>
      <c r="G103" s="48">
        <f t="shared" si="3"/>
        <v>0</v>
      </c>
      <c r="H103" s="16"/>
    </row>
    <row r="104" spans="3:8" x14ac:dyDescent="0.35">
      <c r="C104" s="16" t="s">
        <v>171</v>
      </c>
      <c r="D104" s="16"/>
      <c r="E104" s="30"/>
      <c r="F104" s="47">
        <f t="shared" si="2"/>
        <v>0</v>
      </c>
      <c r="G104" s="48">
        <f t="shared" si="3"/>
        <v>0</v>
      </c>
      <c r="H104" s="16"/>
    </row>
    <row r="105" spans="3:8" x14ac:dyDescent="0.35">
      <c r="C105" s="16" t="s">
        <v>172</v>
      </c>
      <c r="D105" s="16"/>
      <c r="E105" s="30"/>
      <c r="F105" s="47">
        <f>SUMIF($E$110:$E$117,C105,H117:H124)</f>
        <v>0</v>
      </c>
      <c r="G105" s="48">
        <f t="shared" si="3"/>
        <v>0</v>
      </c>
      <c r="H105" s="16"/>
    </row>
    <row r="106" spans="3:8" x14ac:dyDescent="0.35">
      <c r="C106" s="16" t="s">
        <v>173</v>
      </c>
      <c r="D106" s="16"/>
      <c r="E106" s="30"/>
      <c r="F106" s="47">
        <f t="shared" si="2"/>
        <v>0</v>
      </c>
      <c r="G106" s="48">
        <f t="shared" si="3"/>
        <v>0</v>
      </c>
      <c r="H106" s="16"/>
    </row>
    <row r="107" spans="3:8" x14ac:dyDescent="0.35">
      <c r="C107" s="16" t="s">
        <v>174</v>
      </c>
      <c r="D107" s="16"/>
      <c r="E107" s="30"/>
      <c r="F107" s="47">
        <f t="shared" si="2"/>
        <v>0</v>
      </c>
      <c r="G107" s="48">
        <f t="shared" si="3"/>
        <v>0</v>
      </c>
      <c r="H107" s="16"/>
    </row>
    <row r="110" spans="3:8" x14ac:dyDescent="0.35">
      <c r="E110" s="16" t="s">
        <v>166</v>
      </c>
      <c r="F110" s="16" t="s">
        <v>175</v>
      </c>
      <c r="G110" s="7">
        <f t="shared" ref="G110:G117" si="4">SUMIF($H$7:$H$63,F110,$E$7:$E$63)</f>
        <v>0</v>
      </c>
      <c r="H110" s="1">
        <f t="shared" ref="H110:H111" si="5">SUMIF($H$7:$H$68,F110,$F$7:$F$68)</f>
        <v>0</v>
      </c>
    </row>
    <row r="111" spans="3:8" x14ac:dyDescent="0.35">
      <c r="E111" s="16" t="s">
        <v>166</v>
      </c>
      <c r="F111" s="16" t="s">
        <v>176</v>
      </c>
      <c r="G111" s="7">
        <f t="shared" si="4"/>
        <v>0</v>
      </c>
      <c r="H111" s="1">
        <f t="shared" si="5"/>
        <v>0</v>
      </c>
    </row>
    <row r="112" spans="3:8" x14ac:dyDescent="0.35">
      <c r="E112" s="16" t="s">
        <v>166</v>
      </c>
      <c r="F112" s="17" t="s">
        <v>82</v>
      </c>
      <c r="G112" s="7">
        <f>H112/$F$82</f>
        <v>4.1780468474642937E-2</v>
      </c>
      <c r="H112" s="1">
        <f>SUMIF($H$7:$H$68,F112,$F$7:$F$68)</f>
        <v>100693200</v>
      </c>
    </row>
    <row r="113" spans="5:8" x14ac:dyDescent="0.35">
      <c r="E113" s="16" t="s">
        <v>177</v>
      </c>
      <c r="F113" s="16" t="s">
        <v>178</v>
      </c>
      <c r="G113" s="7">
        <f t="shared" si="4"/>
        <v>0</v>
      </c>
      <c r="H113" s="1">
        <f t="shared" ref="H113:H117" si="6">SUMIF($H$7:$H$68,F113,$F$7:$F$68)</f>
        <v>0</v>
      </c>
    </row>
    <row r="114" spans="5:8" x14ac:dyDescent="0.35">
      <c r="E114" s="16" t="s">
        <v>168</v>
      </c>
      <c r="F114" s="16" t="s">
        <v>179</v>
      </c>
      <c r="G114" s="7">
        <f t="shared" si="4"/>
        <v>0</v>
      </c>
      <c r="H114" s="1">
        <f t="shared" si="6"/>
        <v>0</v>
      </c>
    </row>
    <row r="115" spans="5:8" x14ac:dyDescent="0.35">
      <c r="E115" s="16" t="s">
        <v>166</v>
      </c>
      <c r="F115" s="16" t="s">
        <v>180</v>
      </c>
      <c r="G115" s="7">
        <f t="shared" si="4"/>
        <v>0</v>
      </c>
      <c r="H115" s="1">
        <f t="shared" si="6"/>
        <v>0</v>
      </c>
    </row>
    <row r="116" spans="5:8" x14ac:dyDescent="0.35">
      <c r="E116" s="16" t="s">
        <v>168</v>
      </c>
      <c r="F116" s="16" t="s">
        <v>181</v>
      </c>
      <c r="G116" s="7">
        <f t="shared" si="4"/>
        <v>0</v>
      </c>
      <c r="H116" s="1">
        <f t="shared" si="6"/>
        <v>0</v>
      </c>
    </row>
    <row r="117" spans="5:8" x14ac:dyDescent="0.35">
      <c r="E117" s="16" t="s">
        <v>166</v>
      </c>
      <c r="F117" s="16" t="s">
        <v>182</v>
      </c>
      <c r="G117" s="7">
        <f t="shared" si="4"/>
        <v>0</v>
      </c>
      <c r="H117" s="1">
        <f t="shared" si="6"/>
        <v>0</v>
      </c>
    </row>
    <row r="118" spans="5:8" x14ac:dyDescent="0.35">
      <c r="G118" s="50">
        <f>SUM(G108:G117)</f>
        <v>4.1780468474642937E-2</v>
      </c>
      <c r="H118" s="1">
        <f>SUM(H108:H117)</f>
        <v>100693200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2023-05-11T06:21:18Z</dcterms:created>
  <dcterms:modified xsi:type="dcterms:W3CDTF">2023-05-11T06:22:34Z</dcterms:modified>
</cp:coreProperties>
</file>