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1. April 2024\8. Website Upload- Monthly Portfolio\"/>
    </mc:Choice>
  </mc:AlternateContent>
  <xr:revisionPtr revIDLastSave="0" documentId="8_{26B5C818-6178-4BBD-B53D-5D6A902259C3}" xr6:coauthVersionLast="47" xr6:coauthVersionMax="47" xr10:uidLastSave="{00000000-0000-0000-0000-000000000000}"/>
  <bookViews>
    <workbookView xWindow="-120" yWindow="-120" windowWidth="20730" windowHeight="11160" xr2:uid="{713D5EFB-07FA-4FDE-8177-115C3699627C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4" i="1" l="1"/>
  <c r="H153" i="1"/>
  <c r="H152" i="1"/>
  <c r="H151" i="1"/>
  <c r="H150" i="1"/>
  <c r="F135" i="1" s="1"/>
  <c r="G135" i="1" s="1"/>
  <c r="H149" i="1"/>
  <c r="H148" i="1"/>
  <c r="G148" i="1" s="1"/>
  <c r="H147" i="1"/>
  <c r="H146" i="1"/>
  <c r="F133" i="1" s="1"/>
  <c r="H145" i="1"/>
  <c r="H155" i="1" s="1"/>
  <c r="F142" i="1"/>
  <c r="F141" i="1"/>
  <c r="F140" i="1"/>
  <c r="F139" i="1"/>
  <c r="G139" i="1" s="1"/>
  <c r="F138" i="1"/>
  <c r="G138" i="1" s="1"/>
  <c r="F137" i="1"/>
  <c r="F136" i="1"/>
  <c r="F134" i="1"/>
  <c r="F132" i="1"/>
  <c r="F131" i="1"/>
  <c r="F115" i="1"/>
  <c r="F117" i="1" s="1"/>
  <c r="F105" i="1"/>
  <c r="L13" i="1"/>
  <c r="L12" i="1"/>
  <c r="L11" i="1"/>
  <c r="L10" i="1"/>
  <c r="L9" i="1"/>
  <c r="L8" i="1"/>
  <c r="L14" i="1" s="1"/>
  <c r="L7" i="1"/>
  <c r="G131" i="1" l="1"/>
  <c r="G132" i="1"/>
  <c r="G142" i="1"/>
  <c r="G152" i="1"/>
  <c r="G134" i="1"/>
  <c r="H156" i="1"/>
  <c r="H143" i="1"/>
  <c r="G96" i="1"/>
  <c r="G88" i="1"/>
  <c r="G80" i="1"/>
  <c r="G72" i="1"/>
  <c r="G64" i="1"/>
  <c r="G56" i="1"/>
  <c r="G48" i="1"/>
  <c r="G40" i="1"/>
  <c r="G32" i="1"/>
  <c r="G24" i="1"/>
  <c r="G16" i="1"/>
  <c r="G63" i="1"/>
  <c r="G11" i="1"/>
  <c r="G151" i="1"/>
  <c r="G102" i="1"/>
  <c r="G86" i="1"/>
  <c r="G70" i="1"/>
  <c r="G54" i="1"/>
  <c r="G38" i="1"/>
  <c r="G22" i="1"/>
  <c r="G101" i="1"/>
  <c r="G69" i="1"/>
  <c r="G45" i="1"/>
  <c r="G29" i="1"/>
  <c r="G14" i="1"/>
  <c r="G150" i="1"/>
  <c r="G146" i="1"/>
  <c r="G137" i="1"/>
  <c r="G84" i="1"/>
  <c r="G60" i="1"/>
  <c r="G44" i="1"/>
  <c r="G28" i="1"/>
  <c r="G103" i="1"/>
  <c r="G95" i="1"/>
  <c r="G87" i="1"/>
  <c r="G79" i="1"/>
  <c r="G71" i="1"/>
  <c r="G55" i="1"/>
  <c r="G47" i="1"/>
  <c r="G39" i="1"/>
  <c r="G31" i="1"/>
  <c r="G23" i="1"/>
  <c r="G15" i="1"/>
  <c r="G7" i="1"/>
  <c r="G147" i="1"/>
  <c r="G94" i="1"/>
  <c r="G78" i="1"/>
  <c r="G62" i="1"/>
  <c r="G46" i="1"/>
  <c r="G30" i="1"/>
  <c r="G85" i="1"/>
  <c r="G77" i="1"/>
  <c r="G61" i="1"/>
  <c r="G53" i="1"/>
  <c r="G37" i="1"/>
  <c r="G21" i="1"/>
  <c r="G10" i="1"/>
  <c r="G154" i="1"/>
  <c r="G141" i="1"/>
  <c r="G100" i="1"/>
  <c r="G92" i="1"/>
  <c r="G76" i="1"/>
  <c r="G68" i="1"/>
  <c r="G52" i="1"/>
  <c r="G36" i="1"/>
  <c r="G20" i="1"/>
  <c r="G49" i="1"/>
  <c r="G17" i="1"/>
  <c r="G8" i="1"/>
  <c r="G93" i="1"/>
  <c r="G113" i="1"/>
  <c r="G99" i="1"/>
  <c r="G91" i="1"/>
  <c r="G83" i="1"/>
  <c r="G75" i="1"/>
  <c r="G67" i="1"/>
  <c r="G59" i="1"/>
  <c r="G51" i="1"/>
  <c r="G43" i="1"/>
  <c r="G35" i="1"/>
  <c r="G27" i="1"/>
  <c r="G19" i="1"/>
  <c r="G13" i="1"/>
  <c r="G9" i="1"/>
  <c r="G153" i="1"/>
  <c r="G149" i="1"/>
  <c r="G145" i="1"/>
  <c r="G155" i="1" s="1"/>
  <c r="G109" i="1"/>
  <c r="G98" i="1"/>
  <c r="G90" i="1"/>
  <c r="G82" i="1"/>
  <c r="G74" i="1"/>
  <c r="G66" i="1"/>
  <c r="G58" i="1"/>
  <c r="G50" i="1"/>
  <c r="G42" i="1"/>
  <c r="G34" i="1"/>
  <c r="G26" i="1"/>
  <c r="G18" i="1"/>
  <c r="G105" i="1"/>
  <c r="G97" i="1"/>
  <c r="G89" i="1"/>
  <c r="G81" i="1"/>
  <c r="G73" i="1"/>
  <c r="G65" i="1"/>
  <c r="G57" i="1"/>
  <c r="G41" i="1"/>
  <c r="G33" i="1"/>
  <c r="G25" i="1"/>
  <c r="G12" i="1"/>
  <c r="G140" i="1"/>
  <c r="G136" i="1"/>
  <c r="G133" i="1"/>
  <c r="G115" i="1"/>
  <c r="F143" i="1"/>
  <c r="G143" i="1" l="1"/>
</calcChain>
</file>

<file path=xl/sharedStrings.xml><?xml version="1.0" encoding="utf-8"?>
<sst xmlns="http://schemas.openxmlformats.org/spreadsheetml/2006/main" count="504" uniqueCount="273">
  <si>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</si>
  <si>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</si>
  <si>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</si>
  <si>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</si>
  <si>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</si>
  <si>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</si>
  <si>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30-04-2024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</si>
  <si>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</si>
  <si>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</si>
  <si>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</si>
  <si>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</si>
  <si>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</si>
  <si>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</si>
  <si>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</si>
  <si>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INE002A08542</t>
  </si>
  <si>
    <t>8.95% Reliance Industries 9 Nov 2028</t>
  </si>
  <si>
    <t>Production of liquid and gaseous fuels, illuminating oils, lubricating</t>
  </si>
  <si>
    <t>CRISIL AAA</t>
  </si>
  <si>
    <t>INE018A08BA7</t>
  </si>
  <si>
    <t>07.70% LARSEN AND TOUBRO LTD 28-April-2025</t>
  </si>
  <si>
    <t>Construction of utility projects n.e.c.</t>
  </si>
  <si>
    <t>CRISIL AA+</t>
  </si>
  <si>
    <t>INE020B08EQ1</t>
  </si>
  <si>
    <t>7.71%REC Limited 2033 227-B</t>
  </si>
  <si>
    <t>Other credit granting</t>
  </si>
  <si>
    <t>[ICRA]AAA</t>
  </si>
  <si>
    <t>INE031A08699</t>
  </si>
  <si>
    <t>8.41% HUDCO GOI 15 Mar 2029 (GOI Service)</t>
  </si>
  <si>
    <t>BWR AAA</t>
  </si>
  <si>
    <t>INE031A08707</t>
  </si>
  <si>
    <t>8.37% HUDCO GOI 23 Mar 2029 (GOI Service)</t>
  </si>
  <si>
    <t>[ICRA]AA+</t>
  </si>
  <si>
    <t>INE040A08393</t>
  </si>
  <si>
    <t>8.44% HDFC Bank 28-Dec-2028</t>
  </si>
  <si>
    <t>Monetary intermediation of commercial banks, saving banks. postal savings</t>
  </si>
  <si>
    <t>IND AAA</t>
  </si>
  <si>
    <t>INE040A08476</t>
  </si>
  <si>
    <t>9.24% HDFC Bank 24.06.2024</t>
  </si>
  <si>
    <t>BWR AAA(CE)</t>
  </si>
  <si>
    <t>INE040A08666</t>
  </si>
  <si>
    <t>7.80 HDFC Bank 03-05-2033 (US-002)</t>
  </si>
  <si>
    <t>INE040A08807</t>
  </si>
  <si>
    <t>8.00% HDFC Bank 27-07-2032</t>
  </si>
  <si>
    <t>INE040A08831</t>
  </si>
  <si>
    <t>07.10% HDFC LTD 12-Nov-2031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</si>
  <si>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</si>
  <si>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</si>
  <si>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</si>
  <si>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</si>
  <si>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</si>
  <si>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</si>
  <si>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</si>
  <si>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</si>
  <si>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</si>
  <si>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</si>
  <si>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</si>
  <si>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</si>
  <si>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</si>
  <si>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</si>
  <si>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</si>
  <si>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</si>
  <si>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INE062A08231</t>
  </si>
  <si>
    <t>6.80% SBI BasellI Tier II 21 Aug 2035 Call 21 Aug 2030</t>
  </si>
  <si>
    <t>INE090A08UE8</t>
  </si>
  <si>
    <t>6.45%ICICI Bank (Infrastructure Bond) 15.06.2028</t>
  </si>
  <si>
    <t>INE094A08093</t>
  </si>
  <si>
    <t>6.63% HPCL(Hindustan Petroleum Corporation Ltd)11.04.2031</t>
  </si>
  <si>
    <t>INE094A08101</t>
  </si>
  <si>
    <t>6.09% HPCL 26.02.2027 (Hindustan Petroleum Corporation Ltd)</t>
  </si>
  <si>
    <t>INE094A08135</t>
  </si>
  <si>
    <t>7.64 HPCL 04.11.2027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</si>
  <si>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</si>
  <si>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</si>
  <si>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</si>
  <si>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</si>
  <si>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</si>
  <si>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</si>
  <si>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</si>
  <si>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</si>
  <si>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INE0KUG08019</t>
  </si>
  <si>
    <t>7.43 NABFID 16.06.2033</t>
  </si>
  <si>
    <t>Other monetary intermediation services n.e.c.</t>
  </si>
  <si>
    <t>INE0KUG08027</t>
  </si>
  <si>
    <t>7.65 Nabfid 22-12-2038</t>
  </si>
  <si>
    <t>INE103A08050</t>
  </si>
  <si>
    <t>7.48 MRPL 14.04.2032</t>
  </si>
  <si>
    <t>INE115A07OB4</t>
  </si>
  <si>
    <t>8.70% LIC HOUSING FINANCE LTD 23 Mar 2029</t>
  </si>
  <si>
    <t>Activities of specialized institutions granting credit for house purchases</t>
  </si>
  <si>
    <t>INE115A07PP1</t>
  </si>
  <si>
    <t>7.13% LIC Housing Finance 28-Nov-2031</t>
  </si>
  <si>
    <t>INE115A07QA1</t>
  </si>
  <si>
    <t>7.82 LIC HF 18.11.2032</t>
  </si>
  <si>
    <t>INE115A07QI4</t>
  </si>
  <si>
    <t>7.71 LIC HF 09.05.2033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</si>
  <si>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</si>
  <si>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</si>
  <si>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</si>
  <si>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</si>
  <si>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</si>
  <si>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</si>
  <si>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</si>
  <si>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</si>
  <si>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</si>
  <si>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INE134E07AT8</t>
  </si>
  <si>
    <t>7.15 PFC 22-01-2036</t>
  </si>
  <si>
    <t>INE134E08CP0</t>
  </si>
  <si>
    <t>08.80% POWER FINANCE CORPORATION 15-Jan-2025</t>
  </si>
  <si>
    <t>INE134E08CS4</t>
  </si>
  <si>
    <t>08.90% POWER FINANCE CORPORATION 15-03-2025</t>
  </si>
  <si>
    <t>INE134E08DB8</t>
  </si>
  <si>
    <t>8.85% PFC 15.06.2030</t>
  </si>
  <si>
    <t>INE134E08JR1</t>
  </si>
  <si>
    <t>8.67%PFC 19-Nov-2028</t>
  </si>
  <si>
    <t>INE134E08LV9</t>
  </si>
  <si>
    <t>7.65 PFC 13.11.2037</t>
  </si>
  <si>
    <t>INE134E08LX5</t>
  </si>
  <si>
    <t>7.59 PFC 17.01.2028</t>
  </si>
  <si>
    <t>INE134E08MM6</t>
  </si>
  <si>
    <t>7.62 PFC 15.07.2033</t>
  </si>
  <si>
    <t>INE202E07062</t>
  </si>
  <si>
    <t>9.02% IREDA 24 Sep 2025</t>
  </si>
  <si>
    <t>CARE AA+</t>
  </si>
  <si>
    <t>INE206D08162</t>
  </si>
  <si>
    <t>9.18% Nuclear Power Corporation of India Limited 23-Jan-2029</t>
  </si>
  <si>
    <t>Electric power generation and transmission by nuclear power plants</t>
  </si>
  <si>
    <t>INE206D08170</t>
  </si>
  <si>
    <t>09.18% NUCLEAR POWER CORPORATION OF INDIA LTD 23-Jan-2025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</si>
  <si>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</si>
  <si>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</si>
  <si>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</si>
  <si>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</si>
  <si>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</si>
  <si>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</si>
  <si>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</si>
  <si>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India Grid Trust 30.04.2029</t>
  </si>
  <si>
    <t>Transmission of electric energy</t>
  </si>
  <si>
    <t>INE225R08048</t>
  </si>
  <si>
    <t>8.15 HDFC Ergo 26.09.2033 Call 26.09.2028</t>
  </si>
  <si>
    <t>Non-life insurance</t>
  </si>
  <si>
    <t>INE235P07894</t>
  </si>
  <si>
    <t>9.30% L&amp;T INFRA DEBT FUND 5 July 2024</t>
  </si>
  <si>
    <t>INE238A08351</t>
  </si>
  <si>
    <t>8.85 % AXIS BANK 05.12.2024 (infras Bond)</t>
  </si>
  <si>
    <t>INE238A08484</t>
  </si>
  <si>
    <t>7.88 Axis Bank Tier 2 13-12-2032</t>
  </si>
  <si>
    <t>INE238A08492</t>
  </si>
  <si>
    <t>7.64 Axis Bank 07.03.2034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</si>
  <si>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</si>
  <si>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</si>
  <si>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</si>
  <si>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</si>
  <si>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</si>
  <si>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</si>
  <si>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</si>
  <si>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</si>
  <si>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INE261F08BR6</t>
  </si>
  <si>
    <t>7.50 NABARD 17.11.2034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</si>
  <si>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</si>
  <si>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</si>
  <si>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</si>
  <si>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</si>
  <si>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</si>
  <si>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</si>
  <si>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INE296A07RN0</t>
  </si>
  <si>
    <t>6.92% Bajaj Finance 24-Dec-2030</t>
  </si>
  <si>
    <t>INE296A07RS9</t>
  </si>
  <si>
    <t>7.02 Bajaj Finance 18.04.2031.</t>
  </si>
  <si>
    <t>INE296A07SC1</t>
  </si>
  <si>
    <t>7.60 Bajaj Finance 25.08.2027</t>
  </si>
  <si>
    <t>INE296A07ST5</t>
  </si>
  <si>
    <t>8.10 Bajaj Finance 23.01.2029</t>
  </si>
  <si>
    <t>INE306N07NP4</t>
  </si>
  <si>
    <t>7.97 TCFSL NCD "A" Series FY 2023-24</t>
  </si>
  <si>
    <t>INE514E08EL8</t>
  </si>
  <si>
    <t>8.15 % EXIM 05.03.2025</t>
  </si>
  <si>
    <t>INE514E08FC4</t>
  </si>
  <si>
    <t>08.12% EXIM 25-April-2031</t>
  </si>
  <si>
    <t>INE514E08FQ4</t>
  </si>
  <si>
    <t>7.88% EXIM 11-Jan-2033</t>
  </si>
  <si>
    <t>INE537P07489</t>
  </si>
  <si>
    <t>8.40% India Infradebt 20.11.2024</t>
  </si>
  <si>
    <t>INE556F08KK5</t>
  </si>
  <si>
    <t>7.79% SIDBI 2027-Series IV of FY 2023-24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</si>
  <si>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</si>
  <si>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</si>
  <si>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</si>
  <si>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</si>
  <si>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</si>
  <si>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</si>
  <si>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</si>
  <si>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INE733E07KL3</t>
  </si>
  <si>
    <t>7.32% NTPC 17 Jul 2029</t>
  </si>
  <si>
    <t>Electric power generation by coal based thermal power plants</t>
  </si>
  <si>
    <t>INE752E07OB6</t>
  </si>
  <si>
    <t>7.55% Power Grid Corporation 21-Sept-2031</t>
  </si>
  <si>
    <t>INE752E08742</t>
  </si>
  <si>
    <t>7.55 PGC 21.04.2034</t>
  </si>
  <si>
    <t>02A</t>
  </si>
  <si>
    <t>INE848E07369</t>
  </si>
  <si>
    <t>8.85% NHPC 11.02.2025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</si>
  <si>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</si>
  <si>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</si>
  <si>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</si>
  <si>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</si>
  <si>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</si>
  <si>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</si>
  <si>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NCA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</si>
  <si>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</si>
  <si>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</si>
  <si>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</si>
  <si>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</si>
  <si>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</si>
  <si>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</si>
  <si>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</si>
  <si>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</si>
  <si>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</si>
  <si>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</si>
  <si>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</si>
  <si>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</si>
  <si>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INE906B07HJ1</t>
  </si>
  <si>
    <t>7.98 NHAI 23.12.2049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</si>
  <si>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</si>
  <si>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</si>
  <si>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</si>
  <si>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</si>
  <si>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</si>
  <si>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</si>
  <si>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INE906B07IY8</t>
  </si>
  <si>
    <t>7.26 NHAI 10.08.2038</t>
  </si>
  <si>
    <t>Infrastructure</t>
  </si>
  <si>
    <t>INE906B07JA6</t>
  </si>
  <si>
    <t>6.87% NHAI 14-April-2032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</si>
  <si>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</si>
  <si>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</si>
  <si>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</si>
  <si>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</si>
  <si>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</si>
  <si>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</si>
  <si>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GOI</t>
  </si>
  <si>
    <t xml:space="preserve">  - Certificate of Deposits / Commercial Papers</t>
  </si>
  <si>
    <t>SDL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</si>
  <si>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</si>
  <si>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</si>
  <si>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</si>
  <si>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</si>
  <si>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</si>
  <si>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</si>
  <si>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</si>
  <si>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</si>
  <si>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</si>
  <si>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</si>
  <si>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</si>
  <si>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</si>
  <si>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</si>
  <si>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CRISIL AA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</si>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</sst>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7" fillId="0" borderId="7" xfId="3" quotePrefix="1" applyFont="1" applyBorder="1"/>
    <xf numFmtId="0" fontId="0" fillId="0" borderId="0" xfId="2" applyFont="1"/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9" fillId="2" borderId="8" xfId="0" applyFont="1" applyFill="1" applyBorder="1"/>
    <xf numFmtId="0" fontId="4" fillId="0" borderId="6" xfId="2" applyFont="1" applyBorder="1"/>
    <xf numFmtId="0" fontId="9" fillId="2" borderId="9" xfId="0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12" fillId="4" borderId="7" xfId="3" quotePrefix="1" applyFont="1" applyFill="1" applyBorder="1"/>
    <xf numFmtId="164" fontId="0" fillId="5" borderId="5" xfId="3" applyFont="1" applyFill="1" applyBorder="1" applyAlignment="1">
      <alignment horizontal="right"/>
    </xf>
    <xf numFmtId="164" fontId="12" fillId="0" borderId="7" xfId="3" quotePrefix="1" applyFont="1" applyBorder="1"/>
    <xf numFmtId="9" fontId="0" fillId="0" borderId="0" xfId="1" applyFont="1"/>
    <xf numFmtId="10" fontId="0" fillId="5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4" fontId="2" fillId="0" borderId="5" xfId="2" applyNumberFormat="1" applyBorder="1"/>
    <xf numFmtId="10" fontId="1" fillId="0" borderId="5" xfId="1" applyNumberFormat="1" applyFont="1" applyBorder="1"/>
    <xf numFmtId="4" fontId="2" fillId="0" borderId="0" xfId="2" applyNumberFormat="1"/>
    <xf numFmtId="10" fontId="1" fillId="0" borderId="0" xfId="1" applyNumberFormat="1" applyFont="1"/>
    <xf numFmtId="10" fontId="5" fillId="0" borderId="0" xfId="1" applyNumberFormat="1" applyFont="1"/>
    <xf numFmtId="2" fontId="5" fillId="0" borderId="0" xfId="2" applyNumberFormat="1" applyFont="1"/>
  </cellXfs>
  <cellStyles count="5">
    <cellStyle name="Comma 2" xfId="3" xr:uid="{7A55189D-AADF-4D26-AA93-872FF3C3EE54}"/>
    <cellStyle name="Normal" xfId="0" builtinId="0"/>
    <cellStyle name="Normal 2" xfId="2" xr:uid="{29614C56-6655-4F2F-82F5-0E70213E9307}"/>
    <cellStyle name="Percent" xfId="1" builtinId="5"/>
    <cellStyle name="Percent 2" xfId="4" xr:uid="{CDE3BF4E-2C3F-430C-A064-3C20FE54EE2E}"/>
  </cellStyles>
  <dxfs count="12">
    <dxf>
      <font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889EB-F080-4400-8AEE-8EE08F8ACC64}" name="Table1345676857" displayName="Table1345676857" ref="B6:H104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7E206FAE-5B07-4CF2-A2FA-EF9B0441C4D1}" name="ISIN No." dataDxfId="6"/>
    <tableColumn id="2" xr3:uid="{89AAD37A-2CA1-4DB6-A0DF-090EF4189C18}" name="Name of the Instrument" dataDxfId="5"/>
    <tableColumn id="3" xr3:uid="{F271DEB0-0A4E-4FA4-91B9-694923E67B2B}" name="Industry " dataDxfId="4"/>
    <tableColumn id="4" xr3:uid="{105D0F7B-B712-41A0-B53B-C0DAD693E8B0}" name="Quantity" dataDxfId="3"/>
    <tableColumn id="5" xr3:uid="{70E095D3-E6E0-4C4A-A50D-CEFEB8C5171E}" name="Market Value" dataDxfId="2"/>
    <tableColumn id="6" xr3:uid="{6BCB36AC-B3E3-4105-9C45-C0773B94CE4C}" name="% of Portfolio" dataDxfId="1" dataCellStyle="Percent">
      <calculatedColumnFormula>+F7/$F$117</calculatedColumnFormula>
    </tableColumn>
    <tableColumn id="7" xr3:uid="{6E286531-F398-4C2F-ACC9-5C07E473CB5B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10A1E-9FE4-4CC2-8DBE-3AD3CC8C135C}">
  <sheetPr>
    <tabColor rgb="FF7030A0"/>
  </sheetPr>
  <dimension ref="A2:L166"/>
  <sheetViews>
    <sheetView showGridLines="0" tabSelected="1" zoomScaleNormal="100" zoomScaleSheetLayoutView="89" workbookViewId="0">
      <selection activeCell="H11" sqref="H11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3.2851562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2" x14ac:dyDescent="0.25">
      <c r="A7" s="13"/>
      <c r="B7" s="14" t="s">
        <v>14</v>
      </c>
      <c r="C7" s="15" t="s">
        <v>15</v>
      </c>
      <c r="D7" s="15" t="s">
        <v>16</v>
      </c>
      <c r="E7" s="16">
        <v>100</v>
      </c>
      <c r="F7" s="16">
        <v>104929300</v>
      </c>
      <c r="G7" s="17">
        <f t="shared" ref="G7:G70" si="0">+F7/$F$117</f>
        <v>3.41995032643196E-2</v>
      </c>
      <c r="H7" s="18" t="s">
        <v>17</v>
      </c>
      <c r="K7" s="19" t="s">
        <v>17</v>
      </c>
      <c r="L7" s="20">
        <f t="shared" ref="L7:L13" si="1">SUMIF($H$7:$H$104,K7,$F$7:$F$104)</f>
        <v>2349456561</v>
      </c>
    </row>
    <row r="8" spans="1:12" x14ac:dyDescent="0.25">
      <c r="A8" s="13"/>
      <c r="B8" s="14" t="s">
        <v>18</v>
      </c>
      <c r="C8" s="15" t="s">
        <v>19</v>
      </c>
      <c r="D8" s="15" t="s">
        <v>20</v>
      </c>
      <c r="E8" s="16">
        <v>50</v>
      </c>
      <c r="F8" s="16">
        <v>50002350</v>
      </c>
      <c r="G8" s="17">
        <f t="shared" si="0"/>
        <v>1.6297216621559956E-2</v>
      </c>
      <c r="H8" s="18" t="s">
        <v>17</v>
      </c>
      <c r="K8" s="19" t="s">
        <v>21</v>
      </c>
      <c r="L8" s="20">
        <f t="shared" si="1"/>
        <v>9891520</v>
      </c>
    </row>
    <row r="9" spans="1:12" x14ac:dyDescent="0.25">
      <c r="A9" s="13"/>
      <c r="B9" s="14" t="s">
        <v>22</v>
      </c>
      <c r="C9" s="15" t="s">
        <v>23</v>
      </c>
      <c r="D9" s="15" t="s">
        <v>24</v>
      </c>
      <c r="E9" s="16">
        <v>480</v>
      </c>
      <c r="F9" s="16">
        <v>48481200</v>
      </c>
      <c r="G9" s="17">
        <f t="shared" si="0"/>
        <v>1.5801429702267444E-2</v>
      </c>
      <c r="H9" s="18" t="s">
        <v>17</v>
      </c>
      <c r="K9" s="19" t="s">
        <v>25</v>
      </c>
      <c r="L9" s="20">
        <f t="shared" si="1"/>
        <v>256491299</v>
      </c>
    </row>
    <row r="10" spans="1:12" x14ac:dyDescent="0.25">
      <c r="A10" s="13"/>
      <c r="B10" s="14" t="s">
        <v>26</v>
      </c>
      <c r="C10" s="15" t="s">
        <v>27</v>
      </c>
      <c r="D10" s="15" t="s">
        <v>24</v>
      </c>
      <c r="E10" s="16">
        <v>56</v>
      </c>
      <c r="F10" s="16">
        <v>58196208</v>
      </c>
      <c r="G10" s="17">
        <f t="shared" si="0"/>
        <v>1.8967832678451323E-2</v>
      </c>
      <c r="H10" s="18" t="s">
        <v>25</v>
      </c>
      <c r="K10" s="19" t="s">
        <v>28</v>
      </c>
      <c r="L10" s="20">
        <f t="shared" si="1"/>
        <v>0</v>
      </c>
    </row>
    <row r="11" spans="1:12" x14ac:dyDescent="0.25">
      <c r="A11" s="13"/>
      <c r="B11" s="14" t="s">
        <v>29</v>
      </c>
      <c r="C11" s="15" t="s">
        <v>30</v>
      </c>
      <c r="D11" s="15" t="s">
        <v>24</v>
      </c>
      <c r="E11" s="16">
        <v>46</v>
      </c>
      <c r="F11" s="16">
        <v>47737788</v>
      </c>
      <c r="G11" s="17">
        <f t="shared" si="0"/>
        <v>1.555913016228448E-2</v>
      </c>
      <c r="H11" s="18" t="s">
        <v>25</v>
      </c>
      <c r="K11" s="21" t="s">
        <v>31</v>
      </c>
      <c r="L11" s="20">
        <f t="shared" si="1"/>
        <v>124133510</v>
      </c>
    </row>
    <row r="12" spans="1:12" x14ac:dyDescent="0.25">
      <c r="A12" s="13"/>
      <c r="B12" s="14" t="s">
        <v>32</v>
      </c>
      <c r="C12" s="15" t="s">
        <v>33</v>
      </c>
      <c r="D12" s="15" t="s">
        <v>34</v>
      </c>
      <c r="E12" s="16">
        <v>22</v>
      </c>
      <c r="F12" s="16">
        <v>22323400</v>
      </c>
      <c r="G12" s="17">
        <f t="shared" si="0"/>
        <v>7.275843745938571E-3</v>
      </c>
      <c r="H12" s="18" t="s">
        <v>17</v>
      </c>
      <c r="K12" s="21" t="s">
        <v>35</v>
      </c>
      <c r="L12" s="20">
        <f t="shared" si="1"/>
        <v>167994040</v>
      </c>
    </row>
    <row r="13" spans="1:12" x14ac:dyDescent="0.25">
      <c r="A13" s="13"/>
      <c r="B13" s="14" t="s">
        <v>36</v>
      </c>
      <c r="C13" s="15" t="s">
        <v>37</v>
      </c>
      <c r="D13" s="15" t="s">
        <v>34</v>
      </c>
      <c r="E13" s="16">
        <v>4</v>
      </c>
      <c r="F13" s="16">
        <v>4006076</v>
      </c>
      <c r="G13" s="17">
        <f t="shared" si="0"/>
        <v>1.3056963997578599E-3</v>
      </c>
      <c r="H13" s="18" t="s">
        <v>17</v>
      </c>
      <c r="K13" s="21" t="s">
        <v>38</v>
      </c>
      <c r="L13" s="20">
        <f t="shared" si="1"/>
        <v>0</v>
      </c>
    </row>
    <row r="14" spans="1:12" x14ac:dyDescent="0.25">
      <c r="A14" s="13"/>
      <c r="B14" s="14" t="s">
        <v>39</v>
      </c>
      <c r="C14" s="15" t="s">
        <v>40</v>
      </c>
      <c r="D14" s="15" t="s">
        <v>34</v>
      </c>
      <c r="E14" s="16">
        <v>100</v>
      </c>
      <c r="F14" s="16">
        <v>10012450</v>
      </c>
      <c r="G14" s="17">
        <f t="shared" si="0"/>
        <v>3.2633479538969265E-3</v>
      </c>
      <c r="H14" s="18" t="s">
        <v>17</v>
      </c>
      <c r="K14" s="22"/>
      <c r="L14" s="1">
        <f>SUM(L7:L13)</f>
        <v>2907966930</v>
      </c>
    </row>
    <row r="15" spans="1:12" x14ac:dyDescent="0.25">
      <c r="A15" s="13"/>
      <c r="B15" s="14" t="s">
        <v>41</v>
      </c>
      <c r="C15" s="15" t="s">
        <v>42</v>
      </c>
      <c r="D15" s="15" t="s">
        <v>34</v>
      </c>
      <c r="E15" s="16">
        <v>50</v>
      </c>
      <c r="F15" s="16">
        <v>50565900</v>
      </c>
      <c r="G15" s="17">
        <f t="shared" si="0"/>
        <v>1.648089391726866E-2</v>
      </c>
      <c r="H15" s="18" t="s">
        <v>17</v>
      </c>
      <c r="K15" s="22"/>
    </row>
    <row r="16" spans="1:12" x14ac:dyDescent="0.25">
      <c r="A16" s="13"/>
      <c r="B16" s="14" t="s">
        <v>43</v>
      </c>
      <c r="C16" s="15" t="s">
        <v>44</v>
      </c>
      <c r="D16" s="15" t="s">
        <v>34</v>
      </c>
      <c r="E16" s="16">
        <v>50</v>
      </c>
      <c r="F16" s="16">
        <v>48029650</v>
      </c>
      <c r="G16" s="17">
        <f t="shared" si="0"/>
        <v>1.5654256456100708E-2</v>
      </c>
      <c r="H16" s="18" t="s">
        <v>17</v>
      </c>
      <c r="K16" s="22"/>
    </row>
    <row r="17" spans="1:11" x14ac:dyDescent="0.25">
      <c r="A17" s="13"/>
      <c r="B17" s="14" t="s">
        <v>45</v>
      </c>
      <c r="C17" s="15" t="s">
        <v>46</v>
      </c>
      <c r="D17" s="15" t="s">
        <v>34</v>
      </c>
      <c r="E17" s="16">
        <v>500</v>
      </c>
      <c r="F17" s="16">
        <v>50565550</v>
      </c>
      <c r="G17" s="17">
        <f t="shared" si="0"/>
        <v>1.6480779842113841E-2</v>
      </c>
      <c r="H17" s="18" t="s">
        <v>17</v>
      </c>
      <c r="K17" s="22"/>
    </row>
    <row r="18" spans="1:11" x14ac:dyDescent="0.25">
      <c r="A18" s="13"/>
      <c r="B18" s="14" t="s">
        <v>47</v>
      </c>
      <c r="C18" s="15" t="s">
        <v>48</v>
      </c>
      <c r="D18" s="15" t="s">
        <v>34</v>
      </c>
      <c r="E18" s="16">
        <v>450</v>
      </c>
      <c r="F18" s="16">
        <v>44900460</v>
      </c>
      <c r="G18" s="17">
        <f t="shared" si="0"/>
        <v>1.463436264550942E-2</v>
      </c>
      <c r="H18" s="18" t="s">
        <v>17</v>
      </c>
      <c r="K18" s="22"/>
    </row>
    <row r="19" spans="1:11" x14ac:dyDescent="0.25">
      <c r="A19" s="13"/>
      <c r="B19" s="14" t="s">
        <v>49</v>
      </c>
      <c r="C19" s="15" t="s">
        <v>50</v>
      </c>
      <c r="D19" s="15" t="s">
        <v>24</v>
      </c>
      <c r="E19" s="16">
        <v>50</v>
      </c>
      <c r="F19" s="16">
        <v>51847050</v>
      </c>
      <c r="G19" s="17">
        <f t="shared" si="0"/>
        <v>1.6898457873256958E-2</v>
      </c>
      <c r="H19" s="18" t="s">
        <v>17</v>
      </c>
      <c r="K19" s="22"/>
    </row>
    <row r="20" spans="1:11" x14ac:dyDescent="0.25">
      <c r="A20" s="13"/>
      <c r="B20" s="14" t="s">
        <v>51</v>
      </c>
      <c r="C20" s="15" t="s">
        <v>52</v>
      </c>
      <c r="D20" s="15" t="s">
        <v>24</v>
      </c>
      <c r="E20" s="16">
        <v>6</v>
      </c>
      <c r="F20" s="16">
        <v>6021840</v>
      </c>
      <c r="G20" s="17">
        <f t="shared" si="0"/>
        <v>1.9626923722659956E-3</v>
      </c>
      <c r="H20" s="18" t="s">
        <v>17</v>
      </c>
      <c r="K20" s="22"/>
    </row>
    <row r="21" spans="1:11" x14ac:dyDescent="0.25">
      <c r="A21" s="13"/>
      <c r="B21" s="14" t="s">
        <v>53</v>
      </c>
      <c r="C21" s="15" t="s">
        <v>54</v>
      </c>
      <c r="D21" s="15" t="s">
        <v>24</v>
      </c>
      <c r="E21" s="16">
        <v>20</v>
      </c>
      <c r="F21" s="16">
        <v>19379220</v>
      </c>
      <c r="G21" s="17">
        <f t="shared" si="0"/>
        <v>6.3162500621844198E-3</v>
      </c>
      <c r="H21" s="18" t="s">
        <v>17</v>
      </c>
      <c r="K21" s="22"/>
    </row>
    <row r="22" spans="1:11" x14ac:dyDescent="0.25">
      <c r="A22" s="13"/>
      <c r="B22" s="14" t="s">
        <v>55</v>
      </c>
      <c r="C22" s="15" t="s">
        <v>56</v>
      </c>
      <c r="D22" s="15" t="s">
        <v>24</v>
      </c>
      <c r="E22" s="16">
        <v>17</v>
      </c>
      <c r="F22" s="16">
        <v>16286306</v>
      </c>
      <c r="G22" s="17">
        <f t="shared" si="0"/>
        <v>5.3081796524965651E-3</v>
      </c>
      <c r="H22" s="18" t="s">
        <v>17</v>
      </c>
      <c r="K22" s="22"/>
    </row>
    <row r="23" spans="1:11" x14ac:dyDescent="0.25">
      <c r="A23" s="13"/>
      <c r="B23" s="14" t="s">
        <v>57</v>
      </c>
      <c r="C23" s="15" t="s">
        <v>58</v>
      </c>
      <c r="D23" s="15" t="s">
        <v>24</v>
      </c>
      <c r="E23" s="16">
        <v>500</v>
      </c>
      <c r="F23" s="16">
        <v>49726100</v>
      </c>
      <c r="G23" s="17">
        <f t="shared" si="0"/>
        <v>1.620717873150667E-2</v>
      </c>
      <c r="H23" s="18" t="s">
        <v>17</v>
      </c>
      <c r="K23" s="22"/>
    </row>
    <row r="24" spans="1:11" x14ac:dyDescent="0.25">
      <c r="A24" s="13"/>
      <c r="B24" s="14" t="s">
        <v>59</v>
      </c>
      <c r="C24" s="15" t="s">
        <v>60</v>
      </c>
      <c r="D24" s="15" t="s">
        <v>24</v>
      </c>
      <c r="E24" s="16">
        <v>450</v>
      </c>
      <c r="F24" s="16">
        <v>45538065</v>
      </c>
      <c r="G24" s="17">
        <f t="shared" si="0"/>
        <v>1.4842176614332681E-2</v>
      </c>
      <c r="H24" s="18" t="s">
        <v>17</v>
      </c>
      <c r="K24" s="22"/>
    </row>
    <row r="25" spans="1:11" x14ac:dyDescent="0.25">
      <c r="A25" s="13"/>
      <c r="B25" s="14" t="s">
        <v>61</v>
      </c>
      <c r="C25" s="15" t="s">
        <v>62</v>
      </c>
      <c r="D25" s="15" t="s">
        <v>34</v>
      </c>
      <c r="E25" s="16">
        <v>9</v>
      </c>
      <c r="F25" s="16">
        <v>8665218</v>
      </c>
      <c r="G25" s="17">
        <f t="shared" si="0"/>
        <v>2.82424595682084E-3</v>
      </c>
      <c r="H25" s="18" t="s">
        <v>17</v>
      </c>
      <c r="K25" s="22"/>
    </row>
    <row r="26" spans="1:11" x14ac:dyDescent="0.25">
      <c r="A26" s="13"/>
      <c r="B26" s="14" t="s">
        <v>63</v>
      </c>
      <c r="C26" s="15" t="s">
        <v>64</v>
      </c>
      <c r="D26" s="15" t="s">
        <v>34</v>
      </c>
      <c r="E26" s="16">
        <v>10</v>
      </c>
      <c r="F26" s="16">
        <v>9533140</v>
      </c>
      <c r="G26" s="17">
        <f t="shared" si="0"/>
        <v>3.1071269183080012E-3</v>
      </c>
      <c r="H26" s="18" t="s">
        <v>25</v>
      </c>
      <c r="K26" s="22"/>
    </row>
    <row r="27" spans="1:11" x14ac:dyDescent="0.25">
      <c r="A27" s="13"/>
      <c r="B27" s="14" t="s">
        <v>65</v>
      </c>
      <c r="C27" s="15" t="s">
        <v>66</v>
      </c>
      <c r="D27" s="15" t="s">
        <v>16</v>
      </c>
      <c r="E27" s="16">
        <v>1</v>
      </c>
      <c r="F27" s="16">
        <v>956301</v>
      </c>
      <c r="G27" s="17">
        <f t="shared" si="0"/>
        <v>3.116862417949238E-4</v>
      </c>
      <c r="H27" s="18" t="s">
        <v>17</v>
      </c>
      <c r="K27" s="22"/>
    </row>
    <row r="28" spans="1:11" x14ac:dyDescent="0.25">
      <c r="A28" s="13"/>
      <c r="B28" s="14" t="s">
        <v>67</v>
      </c>
      <c r="C28" s="15" t="s">
        <v>68</v>
      </c>
      <c r="D28" s="15" t="s">
        <v>16</v>
      </c>
      <c r="E28" s="16">
        <v>5</v>
      </c>
      <c r="F28" s="16">
        <v>4804555</v>
      </c>
      <c r="G28" s="17">
        <f t="shared" si="0"/>
        <v>1.5659438727419609E-3</v>
      </c>
      <c r="H28" s="18" t="s">
        <v>17</v>
      </c>
      <c r="K28" s="22"/>
    </row>
    <row r="29" spans="1:11" x14ac:dyDescent="0.25">
      <c r="A29" s="13"/>
      <c r="B29" s="14" t="s">
        <v>69</v>
      </c>
      <c r="C29" s="15" t="s">
        <v>70</v>
      </c>
      <c r="D29" s="15" t="s">
        <v>16</v>
      </c>
      <c r="E29" s="16">
        <v>48</v>
      </c>
      <c r="F29" s="16">
        <v>47937600</v>
      </c>
      <c r="G29" s="17">
        <f t="shared" si="0"/>
        <v>1.5624254690383402E-2</v>
      </c>
      <c r="H29" s="18" t="s">
        <v>17</v>
      </c>
      <c r="K29" s="22"/>
    </row>
    <row r="30" spans="1:11" x14ac:dyDescent="0.25">
      <c r="A30" s="13"/>
      <c r="B30" s="14" t="s">
        <v>71</v>
      </c>
      <c r="C30" s="15" t="s">
        <v>72</v>
      </c>
      <c r="D30" s="15" t="s">
        <v>73</v>
      </c>
      <c r="E30" s="16">
        <v>500</v>
      </c>
      <c r="F30" s="16">
        <v>50070100</v>
      </c>
      <c r="G30" s="17">
        <f t="shared" si="0"/>
        <v>1.6319298312242707E-2</v>
      </c>
      <c r="H30" s="18" t="s">
        <v>17</v>
      </c>
      <c r="K30" s="22"/>
    </row>
    <row r="31" spans="1:11" x14ac:dyDescent="0.25">
      <c r="A31" s="13"/>
      <c r="B31" s="14" t="s">
        <v>74</v>
      </c>
      <c r="C31" s="15" t="s">
        <v>75</v>
      </c>
      <c r="D31" s="15" t="s">
        <v>76</v>
      </c>
      <c r="E31" s="16">
        <v>215</v>
      </c>
      <c r="F31" s="16">
        <v>22137862</v>
      </c>
      <c r="G31" s="17">
        <f t="shared" si="0"/>
        <v>7.2153715285821676E-3</v>
      </c>
      <c r="H31" s="18" t="s">
        <v>17</v>
      </c>
      <c r="K31" s="22"/>
    </row>
    <row r="32" spans="1:11" x14ac:dyDescent="0.25">
      <c r="A32" s="13"/>
      <c r="B32" s="14" t="s">
        <v>77</v>
      </c>
      <c r="C32" s="15" t="s">
        <v>78</v>
      </c>
      <c r="D32" s="15" t="s">
        <v>76</v>
      </c>
      <c r="E32" s="16">
        <v>900</v>
      </c>
      <c r="F32" s="16">
        <v>91737270</v>
      </c>
      <c r="G32" s="17">
        <f t="shared" si="0"/>
        <v>2.9899837936827638E-2</v>
      </c>
      <c r="H32" s="18" t="s">
        <v>17</v>
      </c>
      <c r="K32" s="22"/>
    </row>
    <row r="33" spans="1:11" x14ac:dyDescent="0.25">
      <c r="A33" s="13"/>
      <c r="B33" s="14" t="s">
        <v>79</v>
      </c>
      <c r="C33" s="15" t="s">
        <v>80</v>
      </c>
      <c r="D33" s="15" t="s">
        <v>81</v>
      </c>
      <c r="E33" s="16">
        <v>500</v>
      </c>
      <c r="F33" s="16">
        <v>49698000</v>
      </c>
      <c r="G33" s="17">
        <f t="shared" si="0"/>
        <v>1.6198020126219802E-2</v>
      </c>
      <c r="H33" s="18" t="s">
        <v>17</v>
      </c>
      <c r="K33" s="22"/>
    </row>
    <row r="34" spans="1:11" x14ac:dyDescent="0.25">
      <c r="A34" s="13"/>
      <c r="B34" s="14" t="s">
        <v>82</v>
      </c>
      <c r="C34" s="15" t="s">
        <v>83</v>
      </c>
      <c r="D34" s="15" t="s">
        <v>81</v>
      </c>
      <c r="E34" s="16">
        <v>500</v>
      </c>
      <c r="F34" s="16">
        <v>50625000</v>
      </c>
      <c r="G34" s="17">
        <f t="shared" si="0"/>
        <v>1.6500156321982321E-2</v>
      </c>
      <c r="H34" s="18" t="s">
        <v>17</v>
      </c>
      <c r="K34" s="22"/>
    </row>
    <row r="35" spans="1:11" x14ac:dyDescent="0.25">
      <c r="A35" s="13"/>
      <c r="B35" s="14" t="s">
        <v>84</v>
      </c>
      <c r="C35" s="15" t="s">
        <v>85</v>
      </c>
      <c r="D35" s="15" t="s">
        <v>16</v>
      </c>
      <c r="E35" s="16">
        <v>24</v>
      </c>
      <c r="F35" s="16">
        <v>23742384</v>
      </c>
      <c r="G35" s="17">
        <f t="shared" si="0"/>
        <v>7.7383318016105073E-3</v>
      </c>
      <c r="H35" s="18" t="s">
        <v>35</v>
      </c>
      <c r="K35" s="22"/>
    </row>
    <row r="36" spans="1:11" x14ac:dyDescent="0.25">
      <c r="A36" s="13"/>
      <c r="B36" s="14" t="s">
        <v>86</v>
      </c>
      <c r="C36" s="15" t="s">
        <v>87</v>
      </c>
      <c r="D36" s="15" t="s">
        <v>88</v>
      </c>
      <c r="E36" s="16">
        <v>50</v>
      </c>
      <c r="F36" s="16">
        <v>51699650</v>
      </c>
      <c r="G36" s="17">
        <f t="shared" si="0"/>
        <v>1.6850415936627623E-2</v>
      </c>
      <c r="H36" s="18" t="s">
        <v>17</v>
      </c>
      <c r="K36" s="22"/>
    </row>
    <row r="37" spans="1:11" x14ac:dyDescent="0.25">
      <c r="A37" s="13"/>
      <c r="B37" s="14" t="s">
        <v>89</v>
      </c>
      <c r="C37" s="15" t="s">
        <v>90</v>
      </c>
      <c r="D37" s="15" t="s">
        <v>88</v>
      </c>
      <c r="E37" s="16">
        <v>96</v>
      </c>
      <c r="F37" s="16">
        <v>92203680</v>
      </c>
      <c r="G37" s="17">
        <f t="shared" si="0"/>
        <v>3.0051854488138963E-2</v>
      </c>
      <c r="H37" s="18" t="s">
        <v>17</v>
      </c>
      <c r="K37" s="22"/>
    </row>
    <row r="38" spans="1:11" x14ac:dyDescent="0.25">
      <c r="A38" s="13"/>
      <c r="B38" s="14" t="s">
        <v>91</v>
      </c>
      <c r="C38" s="15" t="s">
        <v>92</v>
      </c>
      <c r="D38" s="15" t="s">
        <v>88</v>
      </c>
      <c r="E38" s="16">
        <v>50</v>
      </c>
      <c r="F38" s="16">
        <v>50054900</v>
      </c>
      <c r="G38" s="17">
        <f t="shared" si="0"/>
        <v>1.631434419123344E-2</v>
      </c>
      <c r="H38" s="18" t="s">
        <v>17</v>
      </c>
      <c r="K38" s="22"/>
    </row>
    <row r="39" spans="1:11" x14ac:dyDescent="0.25">
      <c r="A39" s="13"/>
      <c r="B39" s="14" t="s">
        <v>93</v>
      </c>
      <c r="C39" s="15" t="s">
        <v>94</v>
      </c>
      <c r="D39" s="15" t="s">
        <v>88</v>
      </c>
      <c r="E39" s="16">
        <v>50</v>
      </c>
      <c r="F39" s="16">
        <v>49870450</v>
      </c>
      <c r="G39" s="17">
        <f t="shared" si="0"/>
        <v>1.6254226584644017E-2</v>
      </c>
      <c r="H39" s="18" t="s">
        <v>17</v>
      </c>
      <c r="K39" s="22"/>
    </row>
    <row r="40" spans="1:11" x14ac:dyDescent="0.25">
      <c r="A40" s="13"/>
      <c r="B40" s="14" t="s">
        <v>95</v>
      </c>
      <c r="C40" s="15" t="s">
        <v>96</v>
      </c>
      <c r="D40" s="15" t="s">
        <v>24</v>
      </c>
      <c r="E40" s="16">
        <v>50</v>
      </c>
      <c r="F40" s="16">
        <v>49745700</v>
      </c>
      <c r="G40" s="17">
        <f t="shared" si="0"/>
        <v>1.6213566940176515E-2</v>
      </c>
      <c r="H40" s="18" t="s">
        <v>31</v>
      </c>
      <c r="K40" s="22"/>
    </row>
    <row r="41" spans="1:11" x14ac:dyDescent="0.25">
      <c r="A41" s="13"/>
      <c r="B41" s="14" t="s">
        <v>97</v>
      </c>
      <c r="C41" s="15" t="s">
        <v>98</v>
      </c>
      <c r="D41" s="15" t="s">
        <v>24</v>
      </c>
      <c r="E41" s="16">
        <v>500</v>
      </c>
      <c r="F41" s="16">
        <v>49999550</v>
      </c>
      <c r="G41" s="17">
        <f t="shared" si="0"/>
        <v>1.6296304020321405E-2</v>
      </c>
      <c r="H41" s="18" t="s">
        <v>31</v>
      </c>
      <c r="K41" s="22"/>
    </row>
    <row r="42" spans="1:11" x14ac:dyDescent="0.25">
      <c r="A42" s="13"/>
      <c r="B42" s="14" t="s">
        <v>99</v>
      </c>
      <c r="C42" s="15" t="s">
        <v>100</v>
      </c>
      <c r="D42" s="15" t="s">
        <v>24</v>
      </c>
      <c r="E42" s="16">
        <v>5</v>
      </c>
      <c r="F42" s="16">
        <v>4987520</v>
      </c>
      <c r="G42" s="17">
        <f t="shared" si="0"/>
        <v>1.6255774747459411E-3</v>
      </c>
      <c r="H42" s="18" t="s">
        <v>31</v>
      </c>
      <c r="K42" s="22"/>
    </row>
    <row r="43" spans="1:11" x14ac:dyDescent="0.25">
      <c r="A43" s="13"/>
      <c r="B43" s="14" t="s">
        <v>101</v>
      </c>
      <c r="C43" s="15" t="s">
        <v>102</v>
      </c>
      <c r="D43" s="15" t="s">
        <v>103</v>
      </c>
      <c r="E43" s="16">
        <v>50</v>
      </c>
      <c r="F43" s="16">
        <v>49507700</v>
      </c>
      <c r="G43" s="17">
        <f t="shared" si="0"/>
        <v>1.6135995834899837E-2</v>
      </c>
      <c r="H43" s="18" t="s">
        <v>35</v>
      </c>
      <c r="K43" s="22"/>
    </row>
    <row r="44" spans="1:11" x14ac:dyDescent="0.25">
      <c r="A44" s="13"/>
      <c r="B44" s="14" t="s">
        <v>104</v>
      </c>
      <c r="C44" s="15" t="s">
        <v>105</v>
      </c>
      <c r="D44" s="15" t="s">
        <v>24</v>
      </c>
      <c r="E44" s="16">
        <v>50000</v>
      </c>
      <c r="F44" s="16">
        <v>48640350</v>
      </c>
      <c r="G44" s="17">
        <f t="shared" si="0"/>
        <v>1.585330130480855E-2</v>
      </c>
      <c r="H44" s="18" t="s">
        <v>25</v>
      </c>
      <c r="K44" s="22"/>
    </row>
    <row r="45" spans="1:11" x14ac:dyDescent="0.25">
      <c r="A45" s="13"/>
      <c r="B45" s="14" t="s">
        <v>106</v>
      </c>
      <c r="C45" s="15" t="s">
        <v>107</v>
      </c>
      <c r="D45" s="15" t="s">
        <v>24</v>
      </c>
      <c r="E45" s="16">
        <v>2</v>
      </c>
      <c r="F45" s="16">
        <v>2012936</v>
      </c>
      <c r="G45" s="17">
        <f t="shared" si="0"/>
        <v>6.5607424525720114E-4</v>
      </c>
      <c r="H45" s="18" t="s">
        <v>17</v>
      </c>
      <c r="K45" s="22"/>
    </row>
    <row r="46" spans="1:11" x14ac:dyDescent="0.25">
      <c r="A46" s="13"/>
      <c r="B46" s="14" t="s">
        <v>108</v>
      </c>
      <c r="C46" s="15" t="s">
        <v>109</v>
      </c>
      <c r="D46" s="15" t="s">
        <v>24</v>
      </c>
      <c r="E46" s="16">
        <v>7</v>
      </c>
      <c r="F46" s="16">
        <v>7067039</v>
      </c>
      <c r="G46" s="17">
        <f t="shared" si="0"/>
        <v>2.3033530515268272E-3</v>
      </c>
      <c r="H46" s="18" t="s">
        <v>17</v>
      </c>
      <c r="K46" s="22"/>
    </row>
    <row r="47" spans="1:11" x14ac:dyDescent="0.25">
      <c r="A47" s="13"/>
      <c r="B47" s="14" t="s">
        <v>110</v>
      </c>
      <c r="C47" s="15" t="s">
        <v>111</v>
      </c>
      <c r="D47" s="15" t="s">
        <v>24</v>
      </c>
      <c r="E47" s="16">
        <v>1</v>
      </c>
      <c r="F47" s="16">
        <v>1059091</v>
      </c>
      <c r="G47" s="17">
        <f t="shared" si="0"/>
        <v>3.4518848512009044E-4</v>
      </c>
      <c r="H47" s="18" t="s">
        <v>17</v>
      </c>
      <c r="K47" s="22"/>
    </row>
    <row r="48" spans="1:11" x14ac:dyDescent="0.25">
      <c r="A48" s="13"/>
      <c r="B48" s="14" t="s">
        <v>112</v>
      </c>
      <c r="C48" s="15" t="s">
        <v>113</v>
      </c>
      <c r="D48" s="15" t="s">
        <v>24</v>
      </c>
      <c r="E48" s="16">
        <v>4</v>
      </c>
      <c r="F48" s="16">
        <v>4177160</v>
      </c>
      <c r="G48" s="17">
        <f t="shared" si="0"/>
        <v>1.3614576391492677E-3</v>
      </c>
      <c r="H48" s="18" t="s">
        <v>17</v>
      </c>
      <c r="K48" s="22"/>
    </row>
    <row r="49" spans="1:11" x14ac:dyDescent="0.25">
      <c r="A49" s="13"/>
      <c r="B49" s="14" t="s">
        <v>114</v>
      </c>
      <c r="C49" s="15" t="s">
        <v>115</v>
      </c>
      <c r="D49" s="15" t="s">
        <v>24</v>
      </c>
      <c r="E49" s="16">
        <v>3</v>
      </c>
      <c r="F49" s="16">
        <v>3035406</v>
      </c>
      <c r="G49" s="17">
        <f t="shared" si="0"/>
        <v>9.8932688396411003E-4</v>
      </c>
      <c r="H49" s="18" t="s">
        <v>17</v>
      </c>
      <c r="K49" s="22"/>
    </row>
    <row r="50" spans="1:11" x14ac:dyDescent="0.25">
      <c r="A50" s="13"/>
      <c r="B50" s="14" t="s">
        <v>116</v>
      </c>
      <c r="C50" s="15" t="s">
        <v>117</v>
      </c>
      <c r="D50" s="15" t="s">
        <v>24</v>
      </c>
      <c r="E50" s="16">
        <v>45</v>
      </c>
      <c r="F50" s="16">
        <v>44904420</v>
      </c>
      <c r="G50" s="17">
        <f t="shared" si="0"/>
        <v>1.463565332440394E-2</v>
      </c>
      <c r="H50" s="18" t="s">
        <v>17</v>
      </c>
      <c r="K50" s="22"/>
    </row>
    <row r="51" spans="1:11" x14ac:dyDescent="0.25">
      <c r="A51" s="13"/>
      <c r="B51" s="14" t="s">
        <v>118</v>
      </c>
      <c r="C51" s="15" t="s">
        <v>119</v>
      </c>
      <c r="D51" s="15" t="s">
        <v>24</v>
      </c>
      <c r="E51" s="16">
        <v>500</v>
      </c>
      <c r="F51" s="16">
        <v>50267500</v>
      </c>
      <c r="G51" s="17">
        <f t="shared" si="0"/>
        <v>1.6383636699560424E-2</v>
      </c>
      <c r="H51" s="18" t="s">
        <v>17</v>
      </c>
      <c r="K51" s="22"/>
    </row>
    <row r="52" spans="1:11" x14ac:dyDescent="0.25">
      <c r="A52" s="13"/>
      <c r="B52" s="14" t="s">
        <v>120</v>
      </c>
      <c r="C52" s="15" t="s">
        <v>121</v>
      </c>
      <c r="D52" s="15" t="s">
        <v>24</v>
      </c>
      <c r="E52" s="16">
        <v>1</v>
      </c>
      <c r="F52" s="16">
        <v>1016224</v>
      </c>
      <c r="G52" s="17">
        <f t="shared" si="0"/>
        <v>3.3121688608691679E-4</v>
      </c>
      <c r="H52" s="18" t="s">
        <v>122</v>
      </c>
      <c r="K52" s="22"/>
    </row>
    <row r="53" spans="1:11" x14ac:dyDescent="0.25">
      <c r="A53" s="13"/>
      <c r="B53" s="14" t="s">
        <v>123</v>
      </c>
      <c r="C53" s="15" t="s">
        <v>124</v>
      </c>
      <c r="D53" s="15" t="s">
        <v>125</v>
      </c>
      <c r="E53" s="16">
        <v>5</v>
      </c>
      <c r="F53" s="16">
        <v>5340495</v>
      </c>
      <c r="G53" s="17">
        <f t="shared" si="0"/>
        <v>1.7406222683805429E-3</v>
      </c>
      <c r="H53" s="18" t="s">
        <v>17</v>
      </c>
      <c r="K53" s="22"/>
    </row>
    <row r="54" spans="1:11" x14ac:dyDescent="0.25">
      <c r="A54" s="13"/>
      <c r="B54" s="14" t="s">
        <v>126</v>
      </c>
      <c r="C54" s="15" t="s">
        <v>127</v>
      </c>
      <c r="D54" s="15" t="s">
        <v>125</v>
      </c>
      <c r="E54" s="16">
        <v>10</v>
      </c>
      <c r="F54" s="16">
        <v>10125320</v>
      </c>
      <c r="G54" s="17">
        <f t="shared" si="0"/>
        <v>3.3001355616808698E-3</v>
      </c>
      <c r="H54" s="18" t="s">
        <v>17</v>
      </c>
      <c r="K54" s="22"/>
    </row>
    <row r="55" spans="1:11" x14ac:dyDescent="0.25">
      <c r="A55" s="13"/>
      <c r="B55" s="14" t="s">
        <v>128</v>
      </c>
      <c r="C55" s="15" t="s">
        <v>129</v>
      </c>
      <c r="D55" s="15" t="s">
        <v>125</v>
      </c>
      <c r="E55" s="16">
        <v>2</v>
      </c>
      <c r="F55" s="16">
        <v>2054106</v>
      </c>
      <c r="G55" s="17">
        <f t="shared" si="0"/>
        <v>6.6949274275401123E-4</v>
      </c>
      <c r="H55" s="18" t="s">
        <v>17</v>
      </c>
      <c r="K55" s="22"/>
    </row>
    <row r="56" spans="1:11" x14ac:dyDescent="0.25">
      <c r="A56" s="13"/>
      <c r="B56" s="14" t="s">
        <v>130</v>
      </c>
      <c r="C56" s="15" t="s">
        <v>131</v>
      </c>
      <c r="D56" s="15" t="s">
        <v>125</v>
      </c>
      <c r="E56" s="16">
        <v>9</v>
      </c>
      <c r="F56" s="16">
        <v>9488520</v>
      </c>
      <c r="G56" s="17">
        <f t="shared" si="0"/>
        <v>3.0925839657136929E-3</v>
      </c>
      <c r="H56" s="18" t="s">
        <v>17</v>
      </c>
      <c r="K56" s="22"/>
    </row>
    <row r="57" spans="1:11" x14ac:dyDescent="0.25">
      <c r="A57" s="13"/>
      <c r="B57" s="14" t="s">
        <v>132</v>
      </c>
      <c r="C57" s="15" t="s">
        <v>133</v>
      </c>
      <c r="D57" s="15" t="s">
        <v>125</v>
      </c>
      <c r="E57" s="16">
        <v>25</v>
      </c>
      <c r="F57" s="16">
        <v>24187125</v>
      </c>
      <c r="G57" s="17">
        <f t="shared" si="0"/>
        <v>7.883285797122502E-3</v>
      </c>
      <c r="H57" s="18" t="s">
        <v>25</v>
      </c>
      <c r="K57" s="22"/>
    </row>
    <row r="58" spans="1:11" x14ac:dyDescent="0.25">
      <c r="A58" s="13"/>
      <c r="B58" s="14" t="s">
        <v>134</v>
      </c>
      <c r="C58" s="15" t="s">
        <v>135</v>
      </c>
      <c r="D58" s="15" t="s">
        <v>136</v>
      </c>
      <c r="E58" s="16">
        <v>500</v>
      </c>
      <c r="F58" s="16">
        <v>50046950</v>
      </c>
      <c r="G58" s="17">
        <f t="shared" si="0"/>
        <v>1.6311753055573988E-2</v>
      </c>
      <c r="H58" s="18" t="s">
        <v>17</v>
      </c>
      <c r="K58" s="22"/>
    </row>
    <row r="59" spans="1:11" x14ac:dyDescent="0.25">
      <c r="A59" s="13"/>
      <c r="B59" s="14" t="s">
        <v>137</v>
      </c>
      <c r="C59" s="15" t="s">
        <v>138</v>
      </c>
      <c r="D59" s="15" t="s">
        <v>139</v>
      </c>
      <c r="E59" s="16">
        <v>500</v>
      </c>
      <c r="F59" s="16">
        <v>50047900</v>
      </c>
      <c r="G59" s="17">
        <f t="shared" si="0"/>
        <v>1.6312062688137067E-2</v>
      </c>
      <c r="H59" s="18" t="s">
        <v>17</v>
      </c>
      <c r="K59" s="22"/>
    </row>
    <row r="60" spans="1:11" x14ac:dyDescent="0.25">
      <c r="A60" s="13"/>
      <c r="B60" s="14" t="s">
        <v>140</v>
      </c>
      <c r="C60" s="15" t="s">
        <v>141</v>
      </c>
      <c r="D60" s="15" t="s">
        <v>24</v>
      </c>
      <c r="E60" s="16">
        <v>9</v>
      </c>
      <c r="F60" s="16">
        <v>9015975</v>
      </c>
      <c r="G60" s="17">
        <f t="shared" si="0"/>
        <v>2.938567839902905E-3</v>
      </c>
      <c r="H60" s="18" t="s">
        <v>17</v>
      </c>
      <c r="K60" s="22"/>
    </row>
    <row r="61" spans="1:11" x14ac:dyDescent="0.25">
      <c r="A61" s="13"/>
      <c r="B61" s="14" t="s">
        <v>142</v>
      </c>
      <c r="C61" s="15" t="s">
        <v>143</v>
      </c>
      <c r="D61" s="15" t="s">
        <v>34</v>
      </c>
      <c r="E61" s="16">
        <v>6</v>
      </c>
      <c r="F61" s="16">
        <v>6024906</v>
      </c>
      <c r="G61" s="17">
        <f t="shared" si="0"/>
        <v>1.9636916706222071E-3</v>
      </c>
      <c r="H61" s="18" t="s">
        <v>17</v>
      </c>
      <c r="K61" s="22"/>
    </row>
    <row r="62" spans="1:11" x14ac:dyDescent="0.25">
      <c r="A62" s="13"/>
      <c r="B62" s="14" t="s">
        <v>144</v>
      </c>
      <c r="C62" s="15" t="s">
        <v>145</v>
      </c>
      <c r="D62" s="15" t="s">
        <v>34</v>
      </c>
      <c r="E62" s="16">
        <v>5</v>
      </c>
      <c r="F62" s="16">
        <v>50178850</v>
      </c>
      <c r="G62" s="17">
        <f t="shared" si="0"/>
        <v>1.635474309248993E-2</v>
      </c>
      <c r="H62" s="18" t="s">
        <v>25</v>
      </c>
      <c r="K62" s="22"/>
    </row>
    <row r="63" spans="1:11" x14ac:dyDescent="0.25">
      <c r="A63" s="13"/>
      <c r="B63" s="14" t="s">
        <v>146</v>
      </c>
      <c r="C63" s="15" t="s">
        <v>147</v>
      </c>
      <c r="D63" s="15" t="s">
        <v>34</v>
      </c>
      <c r="E63" s="16">
        <v>1400</v>
      </c>
      <c r="F63" s="16">
        <v>139761020</v>
      </c>
      <c r="G63" s="17">
        <f t="shared" si="0"/>
        <v>4.5552171411747118E-2</v>
      </c>
      <c r="H63" s="18" t="s">
        <v>17</v>
      </c>
      <c r="K63" s="22"/>
    </row>
    <row r="64" spans="1:11" x14ac:dyDescent="0.25">
      <c r="A64" s="13"/>
      <c r="B64" s="14" t="s">
        <v>148</v>
      </c>
      <c r="C64" s="15" t="s">
        <v>149</v>
      </c>
      <c r="D64" s="15" t="s">
        <v>81</v>
      </c>
      <c r="E64" s="16">
        <v>11</v>
      </c>
      <c r="F64" s="16">
        <v>11108086</v>
      </c>
      <c r="G64" s="17">
        <f t="shared" si="0"/>
        <v>3.6204475148251523E-3</v>
      </c>
      <c r="H64" s="18" t="s">
        <v>17</v>
      </c>
      <c r="K64" s="22"/>
    </row>
    <row r="65" spans="1:11" x14ac:dyDescent="0.25">
      <c r="A65" s="13"/>
      <c r="B65" s="14" t="s">
        <v>150</v>
      </c>
      <c r="C65" s="15" t="s">
        <v>151</v>
      </c>
      <c r="D65" s="15" t="s">
        <v>81</v>
      </c>
      <c r="E65" s="16">
        <v>1</v>
      </c>
      <c r="F65" s="16">
        <v>1072173</v>
      </c>
      <c r="G65" s="17">
        <f t="shared" si="0"/>
        <v>3.4945228847819759E-4</v>
      </c>
      <c r="H65" s="18" t="s">
        <v>17</v>
      </c>
      <c r="K65" s="22"/>
    </row>
    <row r="66" spans="1:11" x14ac:dyDescent="0.25">
      <c r="A66" s="13"/>
      <c r="B66" s="14" t="s">
        <v>152</v>
      </c>
      <c r="C66" s="15" t="s">
        <v>153</v>
      </c>
      <c r="D66" s="15" t="s">
        <v>81</v>
      </c>
      <c r="E66" s="16">
        <v>6</v>
      </c>
      <c r="F66" s="16">
        <v>6408972</v>
      </c>
      <c r="G66" s="17">
        <f t="shared" si="0"/>
        <v>2.0888699232238556E-3</v>
      </c>
      <c r="H66" s="18" t="s">
        <v>17</v>
      </c>
      <c r="K66" s="22"/>
    </row>
    <row r="67" spans="1:11" x14ac:dyDescent="0.25">
      <c r="A67" s="13"/>
      <c r="B67" s="14" t="s">
        <v>154</v>
      </c>
      <c r="C67" s="15" t="s">
        <v>155</v>
      </c>
      <c r="D67" s="15" t="s">
        <v>81</v>
      </c>
      <c r="E67" s="16">
        <v>55</v>
      </c>
      <c r="F67" s="16">
        <v>59092220</v>
      </c>
      <c r="G67" s="17">
        <f t="shared" si="0"/>
        <v>1.9259868985935215E-2</v>
      </c>
      <c r="H67" s="18" t="s">
        <v>17</v>
      </c>
      <c r="K67" s="22"/>
    </row>
    <row r="68" spans="1:11" x14ac:dyDescent="0.25">
      <c r="A68" s="13"/>
      <c r="B68" s="14" t="s">
        <v>156</v>
      </c>
      <c r="C68" s="15" t="s">
        <v>157</v>
      </c>
      <c r="D68" s="15" t="s">
        <v>81</v>
      </c>
      <c r="E68" s="16">
        <v>50</v>
      </c>
      <c r="F68" s="16">
        <v>50418050</v>
      </c>
      <c r="G68" s="17">
        <f t="shared" si="0"/>
        <v>1.6432705312583128E-2</v>
      </c>
      <c r="H68" s="18" t="s">
        <v>17</v>
      </c>
      <c r="K68" s="22"/>
    </row>
    <row r="69" spans="1:11" x14ac:dyDescent="0.25">
      <c r="A69" s="13"/>
      <c r="B69" s="14" t="s">
        <v>158</v>
      </c>
      <c r="C69" s="15" t="s">
        <v>159</v>
      </c>
      <c r="D69" s="15" t="s">
        <v>81</v>
      </c>
      <c r="E69" s="16">
        <v>5</v>
      </c>
      <c r="F69" s="16">
        <v>4790095</v>
      </c>
      <c r="G69" s="17">
        <f t="shared" si="0"/>
        <v>1.5612309392028822E-3</v>
      </c>
      <c r="H69" s="18" t="s">
        <v>17</v>
      </c>
      <c r="K69" s="22"/>
    </row>
    <row r="70" spans="1:11" x14ac:dyDescent="0.25">
      <c r="A70" s="13"/>
      <c r="B70" s="14" t="s">
        <v>160</v>
      </c>
      <c r="C70" s="15" t="s">
        <v>161</v>
      </c>
      <c r="D70" s="15" t="s">
        <v>81</v>
      </c>
      <c r="E70" s="16">
        <v>440</v>
      </c>
      <c r="F70" s="16">
        <v>44721160</v>
      </c>
      <c r="G70" s="17">
        <f t="shared" si="0"/>
        <v>1.4575923573340898E-2</v>
      </c>
      <c r="H70" s="18" t="s">
        <v>17</v>
      </c>
      <c r="K70" s="22"/>
    </row>
    <row r="71" spans="1:11" x14ac:dyDescent="0.25">
      <c r="A71" s="13"/>
      <c r="B71" s="14" t="s">
        <v>162</v>
      </c>
      <c r="C71" s="15" t="s">
        <v>163</v>
      </c>
      <c r="D71" s="15" t="s">
        <v>81</v>
      </c>
      <c r="E71" s="16">
        <v>130</v>
      </c>
      <c r="F71" s="16">
        <v>13304876</v>
      </c>
      <c r="G71" s="17">
        <f t="shared" ref="G71:G103" si="2">+F71/$F$117</f>
        <v>4.3364451129795731E-3</v>
      </c>
      <c r="H71" s="18" t="s">
        <v>17</v>
      </c>
      <c r="K71" s="22"/>
    </row>
    <row r="72" spans="1:11" x14ac:dyDescent="0.25">
      <c r="A72" s="13"/>
      <c r="B72" s="14" t="s">
        <v>164</v>
      </c>
      <c r="C72" s="15" t="s">
        <v>165</v>
      </c>
      <c r="D72" s="15" t="s">
        <v>24</v>
      </c>
      <c r="E72" s="16">
        <v>3</v>
      </c>
      <c r="F72" s="16">
        <v>2846172</v>
      </c>
      <c r="G72" s="17">
        <f t="shared" si="2"/>
        <v>9.2765003297282111E-4</v>
      </c>
      <c r="H72" s="18" t="s">
        <v>17</v>
      </c>
      <c r="K72" s="22"/>
    </row>
    <row r="73" spans="1:11" x14ac:dyDescent="0.25">
      <c r="A73" s="13"/>
      <c r="B73" s="14" t="s">
        <v>166</v>
      </c>
      <c r="C73" s="15" t="s">
        <v>167</v>
      </c>
      <c r="D73" s="15" t="s">
        <v>24</v>
      </c>
      <c r="E73" s="16">
        <v>20</v>
      </c>
      <c r="F73" s="16">
        <v>19052240</v>
      </c>
      <c r="G73" s="17">
        <f t="shared" si="2"/>
        <v>6.2096777932627058E-3</v>
      </c>
      <c r="H73" s="18" t="s">
        <v>17</v>
      </c>
      <c r="K73" s="22"/>
    </row>
    <row r="74" spans="1:11" x14ac:dyDescent="0.25">
      <c r="A74" s="13"/>
      <c r="B74" s="14" t="s">
        <v>168</v>
      </c>
      <c r="C74" s="15" t="s">
        <v>169</v>
      </c>
      <c r="D74" s="15" t="s">
        <v>24</v>
      </c>
      <c r="E74" s="16">
        <v>45</v>
      </c>
      <c r="F74" s="16">
        <v>44275860</v>
      </c>
      <c r="G74" s="17">
        <f t="shared" si="2"/>
        <v>1.4430787383510207E-2</v>
      </c>
      <c r="H74" s="18" t="s">
        <v>17</v>
      </c>
      <c r="K74" s="22"/>
    </row>
    <row r="75" spans="1:11" x14ac:dyDescent="0.25">
      <c r="A75" s="13"/>
      <c r="B75" s="14" t="s">
        <v>170</v>
      </c>
      <c r="C75" s="15" t="s">
        <v>171</v>
      </c>
      <c r="D75" s="15" t="s">
        <v>24</v>
      </c>
      <c r="E75" s="16">
        <v>500</v>
      </c>
      <c r="F75" s="16">
        <v>50102700</v>
      </c>
      <c r="G75" s="17">
        <f t="shared" si="2"/>
        <v>1.6329923598091531E-2</v>
      </c>
      <c r="H75" s="18" t="s">
        <v>17</v>
      </c>
      <c r="K75" s="22"/>
    </row>
    <row r="76" spans="1:11" x14ac:dyDescent="0.25">
      <c r="A76" s="13"/>
      <c r="B76" s="14" t="s">
        <v>172</v>
      </c>
      <c r="C76" s="15" t="s">
        <v>173</v>
      </c>
      <c r="D76" s="15" t="s">
        <v>24</v>
      </c>
      <c r="E76" s="16">
        <v>50</v>
      </c>
      <c r="F76" s="16">
        <v>49679950</v>
      </c>
      <c r="G76" s="17">
        <f t="shared" si="2"/>
        <v>1.6192137107521296E-2</v>
      </c>
      <c r="H76" s="18" t="s">
        <v>17</v>
      </c>
      <c r="K76" s="22"/>
    </row>
    <row r="77" spans="1:11" x14ac:dyDescent="0.25">
      <c r="A77" s="13"/>
      <c r="B77" s="14" t="s">
        <v>174</v>
      </c>
      <c r="C77" s="15" t="s">
        <v>175</v>
      </c>
      <c r="D77" s="15" t="s">
        <v>81</v>
      </c>
      <c r="E77" s="16">
        <v>5</v>
      </c>
      <c r="F77" s="16">
        <v>5016360</v>
      </c>
      <c r="G77" s="17">
        <f t="shared" si="2"/>
        <v>1.6349772675029973E-3</v>
      </c>
      <c r="H77" s="18" t="s">
        <v>17</v>
      </c>
      <c r="K77" s="22"/>
    </row>
    <row r="78" spans="1:11" x14ac:dyDescent="0.25">
      <c r="A78" s="13"/>
      <c r="B78" s="14" t="s">
        <v>176</v>
      </c>
      <c r="C78" s="15" t="s">
        <v>177</v>
      </c>
      <c r="D78" s="15" t="s">
        <v>81</v>
      </c>
      <c r="E78" s="16">
        <v>4</v>
      </c>
      <c r="F78" s="16">
        <v>4148260</v>
      </c>
      <c r="G78" s="17">
        <f t="shared" si="2"/>
        <v>1.3520382906513854E-3</v>
      </c>
      <c r="H78" s="18" t="s">
        <v>17</v>
      </c>
      <c r="K78" s="22"/>
    </row>
    <row r="79" spans="1:11" x14ac:dyDescent="0.25">
      <c r="A79" s="13"/>
      <c r="B79" s="14" t="s">
        <v>178</v>
      </c>
      <c r="C79" s="15" t="s">
        <v>179</v>
      </c>
      <c r="D79" s="15" t="s">
        <v>81</v>
      </c>
      <c r="E79" s="16">
        <v>9</v>
      </c>
      <c r="F79" s="16">
        <v>9253206</v>
      </c>
      <c r="G79" s="17">
        <f t="shared" si="2"/>
        <v>3.0158883057679951E-3</v>
      </c>
      <c r="H79" s="18" t="s">
        <v>17</v>
      </c>
      <c r="K79" s="22"/>
    </row>
    <row r="80" spans="1:11" x14ac:dyDescent="0.25">
      <c r="A80" s="13"/>
      <c r="B80" s="14" t="s">
        <v>180</v>
      </c>
      <c r="C80" s="15" t="s">
        <v>181</v>
      </c>
      <c r="D80" s="15" t="s">
        <v>24</v>
      </c>
      <c r="E80" s="16">
        <v>10</v>
      </c>
      <c r="F80" s="16">
        <v>10021360</v>
      </c>
      <c r="G80" s="17">
        <f t="shared" si="2"/>
        <v>3.2662519814095955E-3</v>
      </c>
      <c r="H80" s="18" t="s">
        <v>17</v>
      </c>
      <c r="K80" s="22"/>
    </row>
    <row r="81" spans="1:11" x14ac:dyDescent="0.25">
      <c r="A81" s="13"/>
      <c r="B81" s="14" t="s">
        <v>182</v>
      </c>
      <c r="C81" s="15" t="s">
        <v>183</v>
      </c>
      <c r="D81" s="15" t="s">
        <v>81</v>
      </c>
      <c r="E81" s="16">
        <v>1000</v>
      </c>
      <c r="F81" s="16">
        <v>100011300</v>
      </c>
      <c r="G81" s="17">
        <f t="shared" si="2"/>
        <v>3.2596584374610778E-2</v>
      </c>
      <c r="H81" s="18" t="s">
        <v>17</v>
      </c>
      <c r="K81" s="22"/>
    </row>
    <row r="82" spans="1:11" x14ac:dyDescent="0.25">
      <c r="A82" s="13"/>
      <c r="B82" s="14" t="s">
        <v>184</v>
      </c>
      <c r="C82" s="15" t="s">
        <v>185</v>
      </c>
      <c r="D82" s="15" t="s">
        <v>186</v>
      </c>
      <c r="E82" s="16">
        <v>10</v>
      </c>
      <c r="F82" s="16">
        <v>9891520</v>
      </c>
      <c r="G82" s="17">
        <f t="shared" si="2"/>
        <v>3.2239333582620164E-3</v>
      </c>
      <c r="H82" s="18" t="s">
        <v>21</v>
      </c>
      <c r="K82" s="22"/>
    </row>
    <row r="83" spans="1:11" x14ac:dyDescent="0.25">
      <c r="A83" s="13"/>
      <c r="B83" s="14" t="s">
        <v>187</v>
      </c>
      <c r="C83" s="15" t="s">
        <v>188</v>
      </c>
      <c r="D83" s="15" t="s">
        <v>186</v>
      </c>
      <c r="E83" s="16">
        <v>20</v>
      </c>
      <c r="F83" s="16">
        <v>19400740</v>
      </c>
      <c r="G83" s="17">
        <f t="shared" si="2"/>
        <v>6.3232640545606974E-3</v>
      </c>
      <c r="H83" s="18" t="s">
        <v>31</v>
      </c>
      <c r="K83" s="22"/>
    </row>
    <row r="84" spans="1:11" x14ac:dyDescent="0.25">
      <c r="A84" s="13"/>
      <c r="B84" s="14" t="s">
        <v>189</v>
      </c>
      <c r="C84" s="15" t="s">
        <v>190</v>
      </c>
      <c r="D84" s="15" t="s">
        <v>24</v>
      </c>
      <c r="E84" s="16">
        <v>7</v>
      </c>
      <c r="F84" s="16">
        <v>7053998</v>
      </c>
      <c r="G84" s="17">
        <f t="shared" si="2"/>
        <v>2.2991026112582844E-3</v>
      </c>
      <c r="H84" s="18" t="s">
        <v>17</v>
      </c>
      <c r="K84" s="22"/>
    </row>
    <row r="85" spans="1:11" x14ac:dyDescent="0.25">
      <c r="B85" s="14" t="s">
        <v>191</v>
      </c>
      <c r="C85" s="15" t="s">
        <v>192</v>
      </c>
      <c r="D85" s="15" t="s">
        <v>193</v>
      </c>
      <c r="E85" s="16">
        <v>8</v>
      </c>
      <c r="F85" s="16">
        <v>7927840</v>
      </c>
      <c r="G85" s="17">
        <f t="shared" si="2"/>
        <v>2.5839130725069498E-3</v>
      </c>
      <c r="H85" s="18" t="s">
        <v>17</v>
      </c>
    </row>
    <row r="86" spans="1:11" x14ac:dyDescent="0.25">
      <c r="B86" s="14" t="s">
        <v>194</v>
      </c>
      <c r="C86" s="15" t="s">
        <v>195</v>
      </c>
      <c r="D86" s="15" t="s">
        <v>136</v>
      </c>
      <c r="E86" s="16">
        <v>17</v>
      </c>
      <c r="F86" s="16">
        <v>17054740</v>
      </c>
      <c r="G86" s="17">
        <f t="shared" si="2"/>
        <v>5.5586345882620205E-3</v>
      </c>
      <c r="H86" s="18" t="s">
        <v>17</v>
      </c>
    </row>
    <row r="87" spans="1:11" x14ac:dyDescent="0.25">
      <c r="B87" s="14" t="s">
        <v>196</v>
      </c>
      <c r="C87" s="15" t="s">
        <v>197</v>
      </c>
      <c r="D87" s="15" t="s">
        <v>136</v>
      </c>
      <c r="E87" s="16">
        <v>1000</v>
      </c>
      <c r="F87" s="16">
        <v>100006200</v>
      </c>
      <c r="G87" s="17">
        <f t="shared" si="2"/>
        <v>3.2594922136640565E-2</v>
      </c>
      <c r="H87" s="18" t="s">
        <v>17</v>
      </c>
    </row>
    <row r="88" spans="1:11" x14ac:dyDescent="0.25">
      <c r="A88" s="23" t="s">
        <v>198</v>
      </c>
      <c r="B88" s="14" t="s">
        <v>199</v>
      </c>
      <c r="C88" s="15" t="s">
        <v>200</v>
      </c>
      <c r="D88" s="15" t="s">
        <v>186</v>
      </c>
      <c r="E88" s="16">
        <v>100</v>
      </c>
      <c r="F88" s="16">
        <v>10086670</v>
      </c>
      <c r="G88" s="17">
        <f t="shared" si="2"/>
        <v>3.2875384052987542E-3</v>
      </c>
      <c r="H88" s="18" t="s">
        <v>25</v>
      </c>
    </row>
    <row r="89" spans="1:11" x14ac:dyDescent="0.25">
      <c r="B89" s="14" t="s">
        <v>201</v>
      </c>
      <c r="C89" s="15" t="s">
        <v>202</v>
      </c>
      <c r="D89" s="15" t="s">
        <v>186</v>
      </c>
      <c r="E89" s="16">
        <v>40</v>
      </c>
      <c r="F89" s="16">
        <v>7931168</v>
      </c>
      <c r="G89" s="17">
        <f t="shared" si="2"/>
        <v>2.5849977642647681E-3</v>
      </c>
      <c r="H89" s="18" t="s">
        <v>25</v>
      </c>
    </row>
    <row r="90" spans="1:11" x14ac:dyDescent="0.25">
      <c r="B90" s="14" t="s">
        <v>203</v>
      </c>
      <c r="C90" s="15" t="s">
        <v>204</v>
      </c>
      <c r="D90" s="15" t="s">
        <v>186</v>
      </c>
      <c r="E90" s="16">
        <v>140</v>
      </c>
      <c r="F90" s="16">
        <v>14147686</v>
      </c>
      <c r="G90" s="17">
        <f t="shared" si="2"/>
        <v>4.6111413450730032E-3</v>
      </c>
      <c r="H90" s="18" t="s">
        <v>35</v>
      </c>
    </row>
    <row r="91" spans="1:11" x14ac:dyDescent="0.25">
      <c r="B91" s="14" t="s">
        <v>205</v>
      </c>
      <c r="C91" s="15" t="s">
        <v>206</v>
      </c>
      <c r="D91" s="15" t="s">
        <v>186</v>
      </c>
      <c r="E91" s="16">
        <v>200</v>
      </c>
      <c r="F91" s="16">
        <v>20201340</v>
      </c>
      <c r="G91" s="17">
        <f t="shared" si="2"/>
        <v>6.5842028229829994E-3</v>
      </c>
      <c r="H91" s="18" t="s">
        <v>35</v>
      </c>
    </row>
    <row r="92" spans="1:11" x14ac:dyDescent="0.25">
      <c r="A92" s="24" t="s">
        <v>207</v>
      </c>
      <c r="B92" s="14" t="s">
        <v>208</v>
      </c>
      <c r="C92" s="15" t="s">
        <v>209</v>
      </c>
      <c r="D92" s="15" t="s">
        <v>186</v>
      </c>
      <c r="E92" s="16">
        <v>100</v>
      </c>
      <c r="F92" s="16">
        <v>10095500</v>
      </c>
      <c r="G92" s="17">
        <f t="shared" si="2"/>
        <v>3.2904163584903216E-3</v>
      </c>
      <c r="H92" s="18" t="s">
        <v>35</v>
      </c>
    </row>
    <row r="93" spans="1:11" x14ac:dyDescent="0.25">
      <c r="B93" s="14" t="s">
        <v>210</v>
      </c>
      <c r="C93" s="15" t="s">
        <v>211</v>
      </c>
      <c r="D93" s="15" t="s">
        <v>186</v>
      </c>
      <c r="E93" s="16">
        <v>100</v>
      </c>
      <c r="F93" s="16">
        <v>10089940</v>
      </c>
      <c r="G93" s="17">
        <f t="shared" si="2"/>
        <v>3.2886041931737739E-3</v>
      </c>
      <c r="H93" s="18" t="s">
        <v>35</v>
      </c>
    </row>
    <row r="94" spans="1:11" x14ac:dyDescent="0.25">
      <c r="B94" s="14" t="s">
        <v>212</v>
      </c>
      <c r="C94" s="15" t="s">
        <v>213</v>
      </c>
      <c r="D94" s="15" t="s">
        <v>186</v>
      </c>
      <c r="E94" s="16">
        <v>100</v>
      </c>
      <c r="F94" s="16">
        <v>10070320</v>
      </c>
      <c r="G94" s="17">
        <f t="shared" si="2"/>
        <v>3.2822094659236546E-3</v>
      </c>
      <c r="H94" s="18" t="s">
        <v>35</v>
      </c>
    </row>
    <row r="95" spans="1:11" x14ac:dyDescent="0.25">
      <c r="B95" s="14" t="s">
        <v>214</v>
      </c>
      <c r="C95" s="15" t="s">
        <v>215</v>
      </c>
      <c r="D95" s="15" t="s">
        <v>186</v>
      </c>
      <c r="E95" s="16">
        <v>100</v>
      </c>
      <c r="F95" s="16">
        <v>10066020</v>
      </c>
      <c r="G95" s="17">
        <f t="shared" si="2"/>
        <v>3.2808079711644541E-3</v>
      </c>
      <c r="H95" s="18" t="s">
        <v>35</v>
      </c>
    </row>
    <row r="96" spans="1:11" x14ac:dyDescent="0.25">
      <c r="B96" s="14" t="s">
        <v>216</v>
      </c>
      <c r="C96" s="15" t="s">
        <v>217</v>
      </c>
      <c r="D96" s="15" t="s">
        <v>186</v>
      </c>
      <c r="E96" s="16">
        <v>100</v>
      </c>
      <c r="F96" s="16">
        <v>10035960</v>
      </c>
      <c r="G96" s="17">
        <f t="shared" si="2"/>
        <v>3.2710105450106017E-3</v>
      </c>
      <c r="H96" s="18" t="s">
        <v>35</v>
      </c>
    </row>
    <row r="97" spans="1:8" x14ac:dyDescent="0.25">
      <c r="B97" s="14" t="s">
        <v>218</v>
      </c>
      <c r="C97" s="15" t="s">
        <v>219</v>
      </c>
      <c r="D97" s="15" t="s">
        <v>186</v>
      </c>
      <c r="E97" s="16">
        <v>100</v>
      </c>
      <c r="F97" s="16">
        <v>10037190</v>
      </c>
      <c r="G97" s="17">
        <f t="shared" si="2"/>
        <v>3.2714114376975359E-3</v>
      </c>
      <c r="H97" s="18" t="s">
        <v>35</v>
      </c>
    </row>
    <row r="98" spans="1:8" x14ac:dyDescent="0.25">
      <c r="B98" s="14" t="s">
        <v>220</v>
      </c>
      <c r="C98" s="15" t="s">
        <v>221</v>
      </c>
      <c r="D98" s="15" t="s">
        <v>76</v>
      </c>
      <c r="E98" s="16">
        <v>17</v>
      </c>
      <c r="F98" s="16">
        <v>18006723</v>
      </c>
      <c r="G98" s="17">
        <f t="shared" si="2"/>
        <v>5.868913468575496E-3</v>
      </c>
      <c r="H98" s="18" t="s">
        <v>17</v>
      </c>
    </row>
    <row r="99" spans="1:8" x14ac:dyDescent="0.25">
      <c r="B99" s="14" t="s">
        <v>222</v>
      </c>
      <c r="C99" s="15" t="s">
        <v>223</v>
      </c>
      <c r="D99" s="15" t="s">
        <v>76</v>
      </c>
      <c r="E99" s="16">
        <v>22</v>
      </c>
      <c r="F99" s="16">
        <v>22067870</v>
      </c>
      <c r="G99" s="17">
        <f t="shared" si="2"/>
        <v>7.1925591050505484E-3</v>
      </c>
      <c r="H99" s="18" t="s">
        <v>17</v>
      </c>
    </row>
    <row r="100" spans="1:8" x14ac:dyDescent="0.25">
      <c r="B100" s="14" t="s">
        <v>224</v>
      </c>
      <c r="C100" s="15" t="s">
        <v>225</v>
      </c>
      <c r="D100" s="15" t="s">
        <v>76</v>
      </c>
      <c r="E100" s="16">
        <v>5</v>
      </c>
      <c r="F100" s="16">
        <v>4824305</v>
      </c>
      <c r="G100" s="17">
        <f t="shared" si="2"/>
        <v>1.5723809707638701E-3</v>
      </c>
      <c r="H100" s="18" t="s">
        <v>17</v>
      </c>
    </row>
    <row r="101" spans="1:8" x14ac:dyDescent="0.25">
      <c r="B101" s="14" t="s">
        <v>226</v>
      </c>
      <c r="C101" s="15" t="s">
        <v>227</v>
      </c>
      <c r="D101" s="15" t="s">
        <v>76</v>
      </c>
      <c r="E101" s="16">
        <v>50</v>
      </c>
      <c r="F101" s="16">
        <v>48531900</v>
      </c>
      <c r="G101" s="17">
        <f t="shared" si="2"/>
        <v>1.581795430326546E-2</v>
      </c>
      <c r="H101" s="18" t="s">
        <v>17</v>
      </c>
    </row>
    <row r="102" spans="1:8" x14ac:dyDescent="0.25">
      <c r="B102" s="14" t="s">
        <v>228</v>
      </c>
      <c r="C102" s="15" t="s">
        <v>229</v>
      </c>
      <c r="D102" s="15" t="s">
        <v>76</v>
      </c>
      <c r="E102" s="16">
        <v>3</v>
      </c>
      <c r="F102" s="16">
        <v>2949348</v>
      </c>
      <c r="G102" s="17">
        <f t="shared" si="2"/>
        <v>9.6127808489730206E-4</v>
      </c>
      <c r="H102" s="18" t="s">
        <v>17</v>
      </c>
    </row>
    <row r="103" spans="1:8" x14ac:dyDescent="0.25">
      <c r="A103" s="25" t="s">
        <v>230</v>
      </c>
      <c r="B103" s="14" t="s">
        <v>231</v>
      </c>
      <c r="C103" s="15" t="s">
        <v>232</v>
      </c>
      <c r="D103" s="15" t="s">
        <v>76</v>
      </c>
      <c r="E103" s="16">
        <v>50</v>
      </c>
      <c r="F103" s="16">
        <v>48206350</v>
      </c>
      <c r="G103" s="17">
        <f t="shared" si="2"/>
        <v>1.5711848112833434E-2</v>
      </c>
      <c r="H103" s="18" t="s">
        <v>17</v>
      </c>
    </row>
    <row r="104" spans="1:8" x14ac:dyDescent="0.25">
      <c r="B104" s="22"/>
      <c r="C104" s="15"/>
      <c r="D104" s="15"/>
      <c r="E104" s="16"/>
      <c r="F104" s="16"/>
      <c r="G104" s="17"/>
      <c r="H104" s="18"/>
    </row>
    <row r="105" spans="1:8" x14ac:dyDescent="0.25">
      <c r="B105" s="26"/>
      <c r="C105" s="26" t="s">
        <v>233</v>
      </c>
      <c r="D105" s="26"/>
      <c r="E105" s="27"/>
      <c r="F105" s="28">
        <f>SUM(F7:F104)</f>
        <v>2908983154</v>
      </c>
      <c r="G105" s="29">
        <f>+F105/$F$117</f>
        <v>0.94812201044964295</v>
      </c>
      <c r="H105" s="30"/>
    </row>
    <row r="106" spans="1:8" x14ac:dyDescent="0.25">
      <c r="G106" s="31"/>
    </row>
    <row r="107" spans="1:8" x14ac:dyDescent="0.25">
      <c r="B107" s="32"/>
      <c r="C107" s="32" t="s">
        <v>234</v>
      </c>
      <c r="D107" s="32"/>
      <c r="E107" s="32"/>
      <c r="F107" s="32" t="s">
        <v>11</v>
      </c>
      <c r="G107" s="33" t="s">
        <v>12</v>
      </c>
    </row>
    <row r="108" spans="1:8" x14ac:dyDescent="0.25">
      <c r="B108" s="34"/>
      <c r="C108" s="26" t="s">
        <v>235</v>
      </c>
      <c r="D108" s="15"/>
      <c r="E108" s="35"/>
      <c r="F108" s="36" t="s">
        <v>236</v>
      </c>
      <c r="G108" s="37">
        <v>0</v>
      </c>
    </row>
    <row r="109" spans="1:8" x14ac:dyDescent="0.25">
      <c r="B109" s="34" t="s">
        <v>237</v>
      </c>
      <c r="C109" s="26" t="s">
        <v>238</v>
      </c>
      <c r="D109" s="26"/>
      <c r="E109" s="27"/>
      <c r="F109" s="16">
        <v>82360886.199999988</v>
      </c>
      <c r="G109" s="37">
        <f>+F109/$F$117</f>
        <v>2.6843802412187583E-2</v>
      </c>
    </row>
    <row r="110" spans="1:8" x14ac:dyDescent="0.25">
      <c r="A110" s="1" t="s">
        <v>239</v>
      </c>
      <c r="B110" s="34"/>
      <c r="C110" s="26" t="s">
        <v>240</v>
      </c>
      <c r="D110" s="15"/>
      <c r="E110" s="35"/>
      <c r="F110" s="27" t="s">
        <v>236</v>
      </c>
      <c r="G110" s="37">
        <v>0</v>
      </c>
    </row>
    <row r="111" spans="1:8" x14ac:dyDescent="0.25">
      <c r="A111" s="15" t="s">
        <v>241</v>
      </c>
      <c r="B111" s="34"/>
      <c r="C111" s="26" t="s">
        <v>242</v>
      </c>
      <c r="D111" s="15"/>
      <c r="E111" s="35"/>
      <c r="F111" s="27" t="s">
        <v>236</v>
      </c>
      <c r="G111" s="37">
        <v>0</v>
      </c>
    </row>
    <row r="112" spans="1:8" x14ac:dyDescent="0.25">
      <c r="B112" s="34"/>
      <c r="C112" s="26" t="s">
        <v>243</v>
      </c>
      <c r="D112" s="15"/>
      <c r="E112" s="35"/>
      <c r="F112" s="27" t="s">
        <v>236</v>
      </c>
      <c r="G112" s="37">
        <v>0</v>
      </c>
    </row>
    <row r="113" spans="2:12" x14ac:dyDescent="0.25">
      <c r="B113" s="15" t="s">
        <v>207</v>
      </c>
      <c r="C113" s="15" t="s">
        <v>244</v>
      </c>
      <c r="D113" s="15"/>
      <c r="E113" s="35"/>
      <c r="F113" s="16">
        <v>76808710.120000005</v>
      </c>
      <c r="G113" s="37">
        <f>+F113/$F$117</f>
        <v>2.5034187138169395E-2</v>
      </c>
    </row>
    <row r="114" spans="2:12" x14ac:dyDescent="0.25">
      <c r="B114" s="34"/>
      <c r="C114" s="15"/>
      <c r="D114" s="15"/>
      <c r="E114" s="35"/>
      <c r="F114" s="36"/>
      <c r="G114" s="37"/>
    </row>
    <row r="115" spans="2:12" x14ac:dyDescent="0.25">
      <c r="B115" s="34"/>
      <c r="C115" s="15" t="s">
        <v>245</v>
      </c>
      <c r="D115" s="15"/>
      <c r="E115" s="35"/>
      <c r="F115" s="38">
        <f>SUM(F108:F114)</f>
        <v>159169596.31999999</v>
      </c>
      <c r="G115" s="37">
        <f>+F115/$F$117</f>
        <v>5.1877989550356982E-2</v>
      </c>
    </row>
    <row r="116" spans="2:12" x14ac:dyDescent="0.25">
      <c r="B116" s="34"/>
      <c r="C116" s="15"/>
      <c r="D116" s="15"/>
      <c r="E116" s="35"/>
      <c r="F116" s="38"/>
      <c r="G116" s="37"/>
    </row>
    <row r="117" spans="2:12" x14ac:dyDescent="0.25">
      <c r="B117" s="39"/>
      <c r="C117" s="40" t="s">
        <v>246</v>
      </c>
      <c r="D117" s="41"/>
      <c r="E117" s="42"/>
      <c r="F117" s="42">
        <f>+F115+F105</f>
        <v>3068152750.3200002</v>
      </c>
      <c r="G117" s="43">
        <v>1</v>
      </c>
    </row>
    <row r="118" spans="2:12" x14ac:dyDescent="0.25">
      <c r="F118" s="44"/>
    </row>
    <row r="119" spans="2:12" x14ac:dyDescent="0.25">
      <c r="C119" s="26" t="s">
        <v>247</v>
      </c>
      <c r="D119" s="45">
        <v>7.57</v>
      </c>
      <c r="F119" s="4">
        <v>0</v>
      </c>
    </row>
    <row r="120" spans="2:12" x14ac:dyDescent="0.25">
      <c r="C120" s="26" t="s">
        <v>248</v>
      </c>
      <c r="D120" s="45">
        <v>5.05</v>
      </c>
    </row>
    <row r="121" spans="2:12" x14ac:dyDescent="0.25">
      <c r="C121" s="26" t="s">
        <v>249</v>
      </c>
      <c r="D121" s="45">
        <v>7.73</v>
      </c>
    </row>
    <row r="122" spans="2:12" x14ac:dyDescent="0.25">
      <c r="C122" s="26" t="s">
        <v>250</v>
      </c>
      <c r="D122" s="46">
        <v>17.417899999999999</v>
      </c>
    </row>
    <row r="123" spans="2:12" x14ac:dyDescent="0.25">
      <c r="C123" s="26" t="s">
        <v>251</v>
      </c>
      <c r="D123" s="46">
        <v>17.3828</v>
      </c>
    </row>
    <row r="124" spans="2:12" x14ac:dyDescent="0.25">
      <c r="C124" s="26" t="s">
        <v>252</v>
      </c>
      <c r="D124" s="47"/>
      <c r="J124" s="48" t="s">
        <v>17</v>
      </c>
    </row>
    <row r="125" spans="2:12" x14ac:dyDescent="0.25">
      <c r="C125" s="26" t="s">
        <v>253</v>
      </c>
      <c r="D125" s="49">
        <v>0</v>
      </c>
      <c r="J125" s="50" t="s">
        <v>17</v>
      </c>
      <c r="L125" s="19" t="s">
        <v>17</v>
      </c>
    </row>
    <row r="126" spans="2:12" x14ac:dyDescent="0.25">
      <c r="C126" s="26" t="s">
        <v>254</v>
      </c>
      <c r="D126" s="49">
        <v>0</v>
      </c>
      <c r="F126" s="44"/>
      <c r="G126" s="51"/>
      <c r="J126" s="50" t="s">
        <v>17</v>
      </c>
      <c r="L126" s="19" t="s">
        <v>255</v>
      </c>
    </row>
    <row r="127" spans="2:12" x14ac:dyDescent="0.25">
      <c r="B127" s="52"/>
      <c r="C127" s="13"/>
      <c r="J127" s="50" t="s">
        <v>17</v>
      </c>
      <c r="L127" s="19" t="s">
        <v>255</v>
      </c>
    </row>
    <row r="128" spans="2:12" x14ac:dyDescent="0.25">
      <c r="F128" s="4"/>
      <c r="J128" s="50" t="s">
        <v>255</v>
      </c>
      <c r="L128" s="19" t="s">
        <v>25</v>
      </c>
    </row>
    <row r="129" spans="3:12" x14ac:dyDescent="0.25">
      <c r="C129" s="32" t="s">
        <v>256</v>
      </c>
      <c r="D129" s="32"/>
      <c r="E129" s="32"/>
      <c r="F129" s="32"/>
      <c r="G129" s="53"/>
      <c r="J129" s="50" t="s">
        <v>25</v>
      </c>
      <c r="L129" s="19" t="s">
        <v>28</v>
      </c>
    </row>
    <row r="130" spans="3:12" x14ac:dyDescent="0.25">
      <c r="C130" s="32" t="s">
        <v>257</v>
      </c>
      <c r="D130" s="32"/>
      <c r="E130" s="32"/>
      <c r="F130" s="32" t="s">
        <v>11</v>
      </c>
      <c r="G130" s="53" t="s">
        <v>12</v>
      </c>
      <c r="J130" s="19" t="s">
        <v>28</v>
      </c>
      <c r="L130" s="21" t="s">
        <v>31</v>
      </c>
    </row>
    <row r="131" spans="3:12" x14ac:dyDescent="0.25">
      <c r="C131" s="26" t="s">
        <v>258</v>
      </c>
      <c r="D131" s="15"/>
      <c r="E131" s="35"/>
      <c r="F131" s="54">
        <f>SUMIF(Table1345676857[[Industry ]],A110,Table1345676857[Market Value])</f>
        <v>0</v>
      </c>
      <c r="G131" s="55">
        <f>+F131/$F$117</f>
        <v>0</v>
      </c>
      <c r="J131" s="19" t="s">
        <v>17</v>
      </c>
      <c r="L131" s="21" t="s">
        <v>35</v>
      </c>
    </row>
    <row r="132" spans="3:12" x14ac:dyDescent="0.25">
      <c r="C132" s="15" t="s">
        <v>259</v>
      </c>
      <c r="D132" s="15"/>
      <c r="E132" s="35"/>
      <c r="F132" s="54">
        <f>SUMIF(Table1345676857[[Industry ]],A111,Table1345676857[Market Value])</f>
        <v>0</v>
      </c>
      <c r="G132" s="55">
        <f>+F132/$F$117</f>
        <v>0</v>
      </c>
      <c r="J132" s="19" t="s">
        <v>17</v>
      </c>
      <c r="L132" s="21" t="s">
        <v>38</v>
      </c>
    </row>
    <row r="133" spans="3:12" x14ac:dyDescent="0.25">
      <c r="C133" s="15" t="s">
        <v>260</v>
      </c>
      <c r="D133" s="15"/>
      <c r="E133" s="35"/>
      <c r="F133" s="54">
        <f>SUMIF($E$145:$E$154,C133,$H$145:$H$154)</f>
        <v>2773941900</v>
      </c>
      <c r="G133" s="55">
        <f>+F133/$F$117</f>
        <v>0.90410814771548942</v>
      </c>
    </row>
    <row r="134" spans="3:12" x14ac:dyDescent="0.25">
      <c r="C134" s="15" t="s">
        <v>261</v>
      </c>
      <c r="D134" s="15"/>
      <c r="E134" s="35"/>
      <c r="F134" s="54">
        <f t="shared" ref="F134:F142" si="3">SUMIF($E$145:$E$154,C134,$H$145:$H$154)</f>
        <v>0</v>
      </c>
      <c r="G134" s="55">
        <f t="shared" ref="G134:G142" si="4">+F134/$F$117</f>
        <v>0</v>
      </c>
    </row>
    <row r="135" spans="3:12" x14ac:dyDescent="0.25">
      <c r="C135" s="15" t="s">
        <v>262</v>
      </c>
      <c r="D135" s="15"/>
      <c r="E135" s="35"/>
      <c r="F135" s="54">
        <f>SUMIF($E$145:$E$154,C135,$H$145:$H$154)</f>
        <v>124133510</v>
      </c>
      <c r="G135" s="55">
        <f>+F135/$F$117</f>
        <v>4.0458712489804559E-2</v>
      </c>
    </row>
    <row r="136" spans="3:12" x14ac:dyDescent="0.25">
      <c r="C136" s="15" t="s">
        <v>263</v>
      </c>
      <c r="D136" s="15"/>
      <c r="E136" s="35"/>
      <c r="F136" s="54">
        <f t="shared" si="3"/>
        <v>10907744</v>
      </c>
      <c r="G136" s="55">
        <f t="shared" si="4"/>
        <v>3.555150244348933E-3</v>
      </c>
    </row>
    <row r="137" spans="3:12" x14ac:dyDescent="0.25">
      <c r="C137" s="15" t="s">
        <v>264</v>
      </c>
      <c r="D137" s="15"/>
      <c r="E137" s="35"/>
      <c r="F137" s="54">
        <f t="shared" si="3"/>
        <v>0</v>
      </c>
      <c r="G137" s="55">
        <f t="shared" si="4"/>
        <v>0</v>
      </c>
    </row>
    <row r="138" spans="3:12" x14ac:dyDescent="0.25">
      <c r="C138" s="15" t="s">
        <v>265</v>
      </c>
      <c r="D138" s="15"/>
      <c r="E138" s="35"/>
      <c r="F138" s="54">
        <f t="shared" si="3"/>
        <v>0</v>
      </c>
      <c r="G138" s="55">
        <f t="shared" si="4"/>
        <v>0</v>
      </c>
    </row>
    <row r="139" spans="3:12" x14ac:dyDescent="0.25">
      <c r="C139" s="15" t="s">
        <v>266</v>
      </c>
      <c r="D139" s="15"/>
      <c r="E139" s="35"/>
      <c r="F139" s="54">
        <f t="shared" si="3"/>
        <v>0</v>
      </c>
      <c r="G139" s="55">
        <f t="shared" si="4"/>
        <v>0</v>
      </c>
    </row>
    <row r="140" spans="3:12" x14ac:dyDescent="0.25">
      <c r="C140" s="15" t="s">
        <v>267</v>
      </c>
      <c r="D140" s="15"/>
      <c r="E140" s="35"/>
      <c r="F140" s="54">
        <f t="shared" si="3"/>
        <v>0</v>
      </c>
      <c r="G140" s="55">
        <f t="shared" si="4"/>
        <v>0</v>
      </c>
    </row>
    <row r="141" spans="3:12" x14ac:dyDescent="0.25">
      <c r="C141" s="15" t="s">
        <v>268</v>
      </c>
      <c r="D141" s="15"/>
      <c r="E141" s="35"/>
      <c r="F141" s="54">
        <f t="shared" si="3"/>
        <v>0</v>
      </c>
      <c r="G141" s="56">
        <f t="shared" si="4"/>
        <v>0</v>
      </c>
    </row>
    <row r="142" spans="3:12" x14ac:dyDescent="0.25">
      <c r="C142" s="15" t="s">
        <v>269</v>
      </c>
      <c r="D142" s="15"/>
      <c r="E142" s="35"/>
      <c r="F142" s="54">
        <f t="shared" si="3"/>
        <v>0</v>
      </c>
      <c r="G142" s="56">
        <f t="shared" si="4"/>
        <v>0</v>
      </c>
    </row>
    <row r="143" spans="3:12" x14ac:dyDescent="0.25">
      <c r="C143" s="57" t="s">
        <v>270</v>
      </c>
      <c r="D143" s="15"/>
      <c r="E143" s="35"/>
      <c r="F143" s="58">
        <f>SUM(F131:F142)</f>
        <v>2908983154</v>
      </c>
      <c r="G143" s="59">
        <f>SUM(G131:G142)</f>
        <v>0.94812201044964295</v>
      </c>
      <c r="H143" s="60">
        <f>F105-H155</f>
        <v>0</v>
      </c>
    </row>
    <row r="145" spans="3:8" x14ac:dyDescent="0.25">
      <c r="E145" s="15" t="s">
        <v>260</v>
      </c>
      <c r="F145" s="15" t="s">
        <v>25</v>
      </c>
      <c r="G145" s="61">
        <f>H145/$F$117</f>
        <v>8.3597956123028311E-2</v>
      </c>
      <c r="H145" s="20">
        <f t="shared" ref="H145:H154" si="5">SUMIF($H$7:$H$104,F145,$F$7:$F$104)</f>
        <v>256491299</v>
      </c>
    </row>
    <row r="146" spans="3:8" x14ac:dyDescent="0.25">
      <c r="C146" s="1" t="s">
        <v>260</v>
      </c>
      <c r="E146" s="15" t="s">
        <v>260</v>
      </c>
      <c r="F146" s="15" t="s">
        <v>271</v>
      </c>
      <c r="G146" s="61">
        <f t="shared" ref="G146:G154" si="6">H146/$F$117</f>
        <v>0</v>
      </c>
      <c r="H146" s="20">
        <f t="shared" si="5"/>
        <v>0</v>
      </c>
    </row>
    <row r="147" spans="3:8" x14ac:dyDescent="0.25">
      <c r="C147" s="1" t="s">
        <v>260</v>
      </c>
      <c r="E147" s="15" t="s">
        <v>260</v>
      </c>
      <c r="F147" s="19" t="s">
        <v>28</v>
      </c>
      <c r="G147" s="61">
        <f t="shared" si="6"/>
        <v>0</v>
      </c>
      <c r="H147" s="20">
        <f t="shared" si="5"/>
        <v>0</v>
      </c>
    </row>
    <row r="148" spans="3:8" x14ac:dyDescent="0.25">
      <c r="C148" s="1" t="s">
        <v>260</v>
      </c>
      <c r="E148" s="15" t="s">
        <v>260</v>
      </c>
      <c r="F148" s="21" t="s">
        <v>38</v>
      </c>
      <c r="G148" s="61">
        <f t="shared" si="6"/>
        <v>0</v>
      </c>
      <c r="H148" s="20">
        <f t="shared" si="5"/>
        <v>0</v>
      </c>
    </row>
    <row r="149" spans="3:8" x14ac:dyDescent="0.25">
      <c r="C149" s="1" t="s">
        <v>260</v>
      </c>
      <c r="E149" s="15" t="s">
        <v>260</v>
      </c>
      <c r="F149" s="15" t="s">
        <v>17</v>
      </c>
      <c r="G149" s="61">
        <f t="shared" si="6"/>
        <v>0.76575605981643446</v>
      </c>
      <c r="H149" s="20">
        <f t="shared" si="5"/>
        <v>2349456561</v>
      </c>
    </row>
    <row r="150" spans="3:8" x14ac:dyDescent="0.25">
      <c r="C150" s="1" t="s">
        <v>260</v>
      </c>
      <c r="E150" s="15" t="s">
        <v>262</v>
      </c>
      <c r="F150" s="15" t="s">
        <v>31</v>
      </c>
      <c r="G150" s="61">
        <f t="shared" si="6"/>
        <v>4.0458712489804559E-2</v>
      </c>
      <c r="H150" s="20">
        <f t="shared" si="5"/>
        <v>124133510</v>
      </c>
    </row>
    <row r="151" spans="3:8" x14ac:dyDescent="0.25">
      <c r="C151" s="1" t="s">
        <v>262</v>
      </c>
      <c r="E151" s="15" t="s">
        <v>263</v>
      </c>
      <c r="F151" s="57" t="s">
        <v>21</v>
      </c>
      <c r="G151" s="61">
        <f t="shared" si="6"/>
        <v>3.2239333582620164E-3</v>
      </c>
      <c r="H151" s="20">
        <f t="shared" si="5"/>
        <v>9891520</v>
      </c>
    </row>
    <row r="152" spans="3:8" x14ac:dyDescent="0.25">
      <c r="C152" s="1" t="s">
        <v>263</v>
      </c>
      <c r="E152" s="15" t="s">
        <v>260</v>
      </c>
      <c r="F152" s="15" t="s">
        <v>35</v>
      </c>
      <c r="G152" s="61">
        <f t="shared" si="6"/>
        <v>5.4754131776026692E-2</v>
      </c>
      <c r="H152" s="20">
        <f t="shared" si="5"/>
        <v>167994040</v>
      </c>
    </row>
    <row r="153" spans="3:8" x14ac:dyDescent="0.25">
      <c r="C153" s="1" t="s">
        <v>260</v>
      </c>
      <c r="E153" s="15" t="s">
        <v>263</v>
      </c>
      <c r="F153" s="15" t="s">
        <v>122</v>
      </c>
      <c r="G153" s="61">
        <f t="shared" si="6"/>
        <v>3.3121688608691679E-4</v>
      </c>
      <c r="H153" s="20">
        <f t="shared" si="5"/>
        <v>1016224</v>
      </c>
    </row>
    <row r="154" spans="3:8" x14ac:dyDescent="0.25">
      <c r="C154" s="1" t="s">
        <v>263</v>
      </c>
      <c r="E154" s="15" t="s">
        <v>260</v>
      </c>
      <c r="F154" s="15" t="s">
        <v>272</v>
      </c>
      <c r="G154" s="61">
        <f t="shared" si="6"/>
        <v>0</v>
      </c>
      <c r="H154" s="20">
        <f t="shared" si="5"/>
        <v>0</v>
      </c>
    </row>
    <row r="155" spans="3:8" x14ac:dyDescent="0.25">
      <c r="C155" s="1" t="s">
        <v>260</v>
      </c>
      <c r="G155" s="62">
        <f>SUM(G145:G154)</f>
        <v>0.94812201044964306</v>
      </c>
      <c r="H155" s="63">
        <f>SUM(H145:H154)</f>
        <v>2908983154</v>
      </c>
    </row>
    <row r="156" spans="3:8" x14ac:dyDescent="0.25">
      <c r="H156" s="60">
        <f>+H155-F105</f>
        <v>0</v>
      </c>
    </row>
    <row r="160" spans="3:8" x14ac:dyDescent="0.25">
      <c r="F160" s="2"/>
    </row>
    <row r="161" spans="6:6" x14ac:dyDescent="0.25">
      <c r="F161" s="2"/>
    </row>
    <row r="162" spans="6:6" x14ac:dyDescent="0.25">
      <c r="F162" s="2"/>
    </row>
    <row r="163" spans="6:6" x14ac:dyDescent="0.25">
      <c r="F163" s="2"/>
    </row>
    <row r="164" spans="6:6" x14ac:dyDescent="0.25">
      <c r="F164" s="2"/>
    </row>
    <row r="165" spans="6:6" x14ac:dyDescent="0.25">
      <c r="F165" s="2"/>
    </row>
    <row r="166" spans="6:6" x14ac:dyDescent="0.25">
      <c r="F166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2024-05-08T05:16:12Z</dcterms:created>
  <dcterms:modified xsi:type="dcterms:W3CDTF">2024-05-08T05:16:20Z</dcterms:modified>
</cp:coreProperties>
</file>