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3337AB67-CB8B-46F2-BF37-18A0001DF48B}" xr6:coauthVersionLast="47" xr6:coauthVersionMax="47" xr10:uidLastSave="{00000000-0000-0000-0000-000000000000}"/>
  <bookViews>
    <workbookView xWindow="-120" yWindow="-120" windowWidth="20730" windowHeight="11160" xr2:uid="{71A2B1EB-33F8-41BB-BAFE-1F272F50D36C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F72" i="1" s="1"/>
  <c r="G72" i="1" s="1"/>
  <c r="G88" i="1"/>
  <c r="H87" i="1"/>
  <c r="G87" i="1"/>
  <c r="H86" i="1"/>
  <c r="F71" i="1" s="1"/>
  <c r="G71" i="1" s="1"/>
  <c r="G86" i="1"/>
  <c r="H85" i="1"/>
  <c r="G85" i="1"/>
  <c r="H84" i="1"/>
  <c r="G84" i="1"/>
  <c r="H83" i="1"/>
  <c r="G83" i="1"/>
  <c r="H82" i="1"/>
  <c r="G82" i="1"/>
  <c r="H81" i="1"/>
  <c r="G81" i="1"/>
  <c r="F78" i="1"/>
  <c r="G78" i="1" s="1"/>
  <c r="F77" i="1"/>
  <c r="G77" i="1" s="1"/>
  <c r="G76" i="1"/>
  <c r="F76" i="1"/>
  <c r="F75" i="1"/>
  <c r="G75" i="1" s="1"/>
  <c r="F74" i="1"/>
  <c r="G74" i="1" s="1"/>
  <c r="F73" i="1"/>
  <c r="G73" i="1" s="1"/>
  <c r="F70" i="1"/>
  <c r="G70" i="1" s="1"/>
  <c r="G68" i="1"/>
  <c r="F68" i="1"/>
  <c r="F67" i="1"/>
  <c r="F69" i="1" s="1"/>
  <c r="G69" i="1" s="1"/>
  <c r="F53" i="1"/>
  <c r="G33" i="1" s="1"/>
  <c r="G51" i="1"/>
  <c r="F51" i="1"/>
  <c r="G45" i="1"/>
  <c r="G41" i="1"/>
  <c r="F41" i="1"/>
  <c r="G40" i="1"/>
  <c r="G35" i="1"/>
  <c r="G34" i="1"/>
  <c r="G31" i="1"/>
  <c r="G30" i="1"/>
  <c r="G28" i="1"/>
  <c r="G27" i="1"/>
  <c r="G26" i="1"/>
  <c r="G23" i="1"/>
  <c r="G22" i="1"/>
  <c r="G20" i="1"/>
  <c r="G19" i="1"/>
  <c r="G18" i="1"/>
  <c r="G15" i="1"/>
  <c r="G14" i="1"/>
  <c r="G12" i="1"/>
  <c r="G11" i="1"/>
  <c r="G10" i="1"/>
  <c r="G7" i="1"/>
  <c r="G13" i="1" l="1"/>
  <c r="G21" i="1"/>
  <c r="G29" i="1"/>
  <c r="G67" i="1"/>
  <c r="G8" i="1"/>
  <c r="G16" i="1"/>
  <c r="G24" i="1"/>
  <c r="G32" i="1"/>
  <c r="G49" i="1"/>
  <c r="G9" i="1"/>
  <c r="G17" i="1"/>
  <c r="G25" i="1"/>
</calcChain>
</file>

<file path=xl/sharedStrings.xml><?xml version="1.0" encoding="utf-8"?>
<sst xmlns="http://schemas.openxmlformats.org/spreadsheetml/2006/main" count="168" uniqueCount="120">
  <si>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</si>
  <si>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</si>
  <si>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</si>
  <si>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</si>
  <si>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</si>
  <si>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</si>
  <si>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</si>
  <si>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</si>
  <si>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</si>
  <si>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</si>
  <si>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</si>
  <si>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</si>
  <si>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</si>
  <si>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</si>
  <si>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</si>
  <si>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</si>
  <si>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</si>
  <si>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</si>
  <si>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</si>
  <si>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</si>
  <si>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</si>
  <si>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</si>
  <si>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</si>
  <si>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</si>
  <si>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</si>
  <si>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</si>
  <si>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</si>
  <si>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</si>
  <si>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</si>
  <si>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</si>
  <si>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</si>
  <si>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</si>
  <si>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</si>
  <si>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</si>
  <si>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</si>
  <si>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</si>
  <si>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</si>
  <si>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</si>
  <si>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</si>
  <si>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</si>
  <si>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</si>
  <si>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</si>
  <si>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</si>
  <si>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</si>
  <si>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</si>
  <si>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</si>
  <si>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</si>
  <si>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</si>
  <si>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</si>
  <si>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</si>
  <si>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</si>
  <si>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</si>
  <si>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</si>
  <si>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</si>
  <si>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</si>
  <si>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</si>
  <si>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</si>
  <si>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IN0020230101</t>
  </si>
  <si>
    <t>7.37 GS 23.10.2028</t>
  </si>
  <si>
    <t>IN0020240019</t>
  </si>
  <si>
    <t>7.10 GS 08.04.2034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</si>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</sst>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BA768175-2D62-4232-A7AD-A41D1B08F997}"/>
    <cellStyle name="Comma 3" xfId="4" xr:uid="{D19B9E21-8839-45BC-B32B-7137F3AF568A}"/>
    <cellStyle name="Normal" xfId="0" builtinId="0"/>
    <cellStyle name="Normal 2" xfId="2" xr:uid="{1888C437-DDD6-4E0C-A3B3-53ADF9CC9877}"/>
    <cellStyle name="Percent" xfId="1" builtinId="5"/>
    <cellStyle name="Percent 2" xfId="5" xr:uid="{36587EF0-7FFA-42F5-8848-38444246FD5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435C66-8E97-4287-BFD6-7A46F37948E1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818F048A-AFC4-4BB2-A8CA-D1DCD315649C}" name="ISIN No." dataDxfId="6"/>
    <tableColumn id="2" xr3:uid="{91B17181-B44B-4161-8BDA-5733E4DEB770}" name="Name of the Instrument" dataDxfId="5"/>
    <tableColumn id="3" xr3:uid="{DCD5899E-1D62-4CCB-9226-4AD23D630088}" name="Industry " dataDxfId="4"/>
    <tableColumn id="4" xr3:uid="{50C31E6E-5FD7-4EF9-8C15-868157CFD720}" name="Quantity" dataDxfId="3"/>
    <tableColumn id="5" xr3:uid="{6E549DE8-DD15-440E-9064-51FC79FC6362}" name="Market Value" dataDxfId="2"/>
    <tableColumn id="6" xr3:uid="{2F2DA982-BFBA-4775-B548-707A7A815529}" name="% of Portfolio" dataDxfId="1" dataCellStyle="Percent">
      <calculatedColumnFormula>+F7/$F$53</calculatedColumnFormula>
    </tableColumn>
    <tableColumn id="7" xr3:uid="{321384A1-3D15-4126-87BD-F29FCAD37ABF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C09F-D0D9-453E-A1FD-4D85EE0E6925}">
  <sheetPr>
    <tabColor rgb="FF7030A0"/>
  </sheetPr>
  <dimension ref="A2:H89"/>
  <sheetViews>
    <sheetView showGridLines="0" tabSelected="1" zoomScaleNormal="100" zoomScaleSheetLayoutView="89" workbookViewId="0">
      <selection activeCell="C18" sqref="C1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3167894.4</v>
      </c>
      <c r="G7" s="17">
        <f t="shared" ref="G7:G35" si="0">+F7/$F$53</f>
        <v>1.1975985802908309E-2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40500</v>
      </c>
      <c r="F8" s="16">
        <v>1869747.3</v>
      </c>
      <c r="G8" s="17">
        <f t="shared" si="0"/>
        <v>7.06843861961628E-3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13000</v>
      </c>
      <c r="F9" s="16">
        <v>888089.8</v>
      </c>
      <c r="G9" s="17">
        <f t="shared" si="0"/>
        <v>3.357356494114097E-3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16418352</v>
      </c>
      <c r="G10" s="17">
        <f t="shared" si="0"/>
        <v>6.2068341185599889E-2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9847520</v>
      </c>
      <c r="G11" s="17">
        <f t="shared" si="0"/>
        <v>3.7227806493125411E-2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8110545.2000000002</v>
      </c>
      <c r="G12" s="17">
        <f t="shared" si="0"/>
        <v>3.0661304293806681E-2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50000</v>
      </c>
      <c r="F13" s="16">
        <v>5509835</v>
      </c>
      <c r="G13" s="17">
        <f t="shared" si="0"/>
        <v>2.0829515572352193E-2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49400</v>
      </c>
      <c r="F14" s="16">
        <v>5120408.8</v>
      </c>
      <c r="G14" s="17">
        <f t="shared" si="0"/>
        <v>1.9357319200376998E-2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7000</v>
      </c>
      <c r="F15" s="16">
        <v>735749</v>
      </c>
      <c r="G15" s="17">
        <f t="shared" si="0"/>
        <v>2.7814435918394206E-3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36700</v>
      </c>
      <c r="F16" s="16">
        <v>3553323.36</v>
      </c>
      <c r="G16" s="17">
        <f t="shared" si="0"/>
        <v>1.3433070910603096E-2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10000</v>
      </c>
      <c r="F17" s="16">
        <v>1034557</v>
      </c>
      <c r="G17" s="17">
        <f t="shared" si="0"/>
        <v>3.9110646946752432E-3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10000</v>
      </c>
      <c r="F18" s="16">
        <v>1045769</v>
      </c>
      <c r="G18" s="17">
        <f t="shared" si="0"/>
        <v>3.9534508148761586E-3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30000</v>
      </c>
      <c r="F19" s="16">
        <v>2787117</v>
      </c>
      <c r="G19" s="17">
        <f t="shared" si="0"/>
        <v>1.0536485566894023E-2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74600</v>
      </c>
      <c r="F20" s="16">
        <v>6896755.0800000001</v>
      </c>
      <c r="G20" s="17">
        <f t="shared" si="0"/>
        <v>2.6072662309771361E-2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3500</v>
      </c>
      <c r="F21" s="16">
        <v>334355.7</v>
      </c>
      <c r="G21" s="17">
        <f t="shared" si="0"/>
        <v>1.2640065010757523E-3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160000</v>
      </c>
      <c r="F22" s="16">
        <v>15289984</v>
      </c>
      <c r="G22" s="17">
        <f t="shared" si="0"/>
        <v>5.7802631082240367E-2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80000</v>
      </c>
      <c r="F23" s="16">
        <v>7720032</v>
      </c>
      <c r="G23" s="17">
        <f t="shared" si="0"/>
        <v>2.9184998600331451E-2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130000</v>
      </c>
      <c r="F24" s="16">
        <v>12947311</v>
      </c>
      <c r="G24" s="17">
        <f t="shared" si="0"/>
        <v>4.8946332529846509E-2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340000</v>
      </c>
      <c r="F25" s="16">
        <v>33719602</v>
      </c>
      <c r="G25" s="17">
        <f t="shared" si="0"/>
        <v>0.12747441165706744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240000</v>
      </c>
      <c r="F26" s="16">
        <v>24011952</v>
      </c>
      <c r="G26" s="17">
        <f t="shared" si="0"/>
        <v>9.0775373147575805E-2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70000</v>
      </c>
      <c r="F27" s="16">
        <v>6966225</v>
      </c>
      <c r="G27" s="17">
        <f t="shared" si="0"/>
        <v>2.6335288101732475E-2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100000</v>
      </c>
      <c r="F28" s="16">
        <v>10064550</v>
      </c>
      <c r="G28" s="17">
        <f t="shared" si="0"/>
        <v>3.8048272036044141E-2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350000</v>
      </c>
      <c r="F29" s="16">
        <v>34854190</v>
      </c>
      <c r="G29" s="17">
        <f t="shared" si="0"/>
        <v>0.13176363600120913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63</v>
      </c>
      <c r="E30" s="16">
        <v>50000</v>
      </c>
      <c r="F30" s="16">
        <v>5058525</v>
      </c>
      <c r="G30" s="17">
        <f t="shared" si="0"/>
        <v>1.9123372162802129E-2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63</v>
      </c>
      <c r="E31" s="16">
        <v>20000</v>
      </c>
      <c r="F31" s="16">
        <v>1912182</v>
      </c>
      <c r="G31" s="17">
        <f t="shared" si="0"/>
        <v>7.228859801821935E-3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63</v>
      </c>
      <c r="E32" s="16">
        <v>100000</v>
      </c>
      <c r="F32" s="16">
        <v>9975590</v>
      </c>
      <c r="G32" s="17">
        <f t="shared" si="0"/>
        <v>3.7711965466915215E-2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63</v>
      </c>
      <c r="E33" s="16">
        <v>100000</v>
      </c>
      <c r="F33" s="16">
        <v>10141680</v>
      </c>
      <c r="G33" s="17">
        <f t="shared" si="0"/>
        <v>3.8339856182592183E-2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63</v>
      </c>
      <c r="E34" s="16">
        <v>100000</v>
      </c>
      <c r="F34" s="16">
        <v>9994710</v>
      </c>
      <c r="G34" s="17">
        <f t="shared" si="0"/>
        <v>3.7784247184560735E-2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63</v>
      </c>
      <c r="E35" s="16">
        <v>10000</v>
      </c>
      <c r="F35" s="16">
        <v>1098372</v>
      </c>
      <c r="G35" s="17">
        <f t="shared" si="0"/>
        <v>4.1523124881662739E-3</v>
      </c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hidden="1" x14ac:dyDescent="0.25">
      <c r="A37" s="13"/>
      <c r="B37" s="19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4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74</v>
      </c>
      <c r="D41" s="22"/>
      <c r="E41" s="26"/>
      <c r="F41" s="27">
        <f>SUM(F7:F40)</f>
        <v>251074923.63999999</v>
      </c>
      <c r="G41" s="28">
        <f>+F41/$F$53</f>
        <v>0.94916980849454069</v>
      </c>
      <c r="H41" s="29"/>
    </row>
    <row r="43" spans="1:8" x14ac:dyDescent="0.25">
      <c r="A43" s="30" t="s">
        <v>75</v>
      </c>
      <c r="B43" s="31"/>
      <c r="C43" s="31" t="s">
        <v>76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77</v>
      </c>
      <c r="D44" s="15"/>
      <c r="E44" s="34"/>
      <c r="F44" s="35" t="s">
        <v>78</v>
      </c>
      <c r="G44" s="28">
        <v>0</v>
      </c>
      <c r="H44" s="15"/>
    </row>
    <row r="45" spans="1:8" x14ac:dyDescent="0.25">
      <c r="B45" s="33" t="s">
        <v>79</v>
      </c>
      <c r="C45" s="22" t="s">
        <v>80</v>
      </c>
      <c r="D45" s="22"/>
      <c r="E45" s="26"/>
      <c r="F45" s="16">
        <v>9132545.2300000004</v>
      </c>
      <c r="G45" s="28">
        <f>+F45/$F$53</f>
        <v>3.4524898310656443E-2</v>
      </c>
      <c r="H45" s="15"/>
    </row>
    <row r="46" spans="1:8" x14ac:dyDescent="0.25">
      <c r="B46" s="33"/>
      <c r="C46" s="22" t="s">
        <v>81</v>
      </c>
      <c r="D46" s="15"/>
      <c r="E46" s="34"/>
      <c r="F46" s="26" t="s">
        <v>78</v>
      </c>
      <c r="G46" s="28">
        <v>0</v>
      </c>
      <c r="H46" s="15"/>
    </row>
    <row r="47" spans="1:8" x14ac:dyDescent="0.25">
      <c r="A47" s="36" t="s">
        <v>82</v>
      </c>
      <c r="B47" s="33"/>
      <c r="C47" s="22" t="s">
        <v>83</v>
      </c>
      <c r="D47" s="15"/>
      <c r="E47" s="34"/>
      <c r="F47" s="26" t="s">
        <v>78</v>
      </c>
      <c r="G47" s="28">
        <v>0</v>
      </c>
      <c r="H47" s="15"/>
    </row>
    <row r="48" spans="1:8" x14ac:dyDescent="0.25">
      <c r="B48" s="33"/>
      <c r="C48" s="22" t="s">
        <v>84</v>
      </c>
      <c r="D48" s="15"/>
      <c r="E48" s="34"/>
      <c r="F48" s="26" t="s">
        <v>78</v>
      </c>
      <c r="G48" s="28">
        <v>0</v>
      </c>
      <c r="H48" s="15"/>
    </row>
    <row r="49" spans="1:8" x14ac:dyDescent="0.25">
      <c r="B49" s="15" t="s">
        <v>82</v>
      </c>
      <c r="C49" s="15" t="s">
        <v>85</v>
      </c>
      <c r="D49" s="15"/>
      <c r="E49" s="34"/>
      <c r="F49" s="16">
        <v>4313085.1900000004</v>
      </c>
      <c r="G49" s="28">
        <f>+F49/$F$53</f>
        <v>1.630529319480286E-2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86</v>
      </c>
      <c r="D51" s="15"/>
      <c r="E51" s="34"/>
      <c r="F51" s="37">
        <f>SUM(F44:F50)</f>
        <v>13445630.420000002</v>
      </c>
      <c r="G51" s="28">
        <f>+F51/$F$53</f>
        <v>5.083019150545931E-2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87</v>
      </c>
      <c r="D53" s="40"/>
      <c r="E53" s="41"/>
      <c r="F53" s="41">
        <f>+F51+F41</f>
        <v>264520554.06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88</v>
      </c>
      <c r="D55" s="44">
        <v>16.809999999999999</v>
      </c>
      <c r="F55" s="4">
        <v>0</v>
      </c>
    </row>
    <row r="56" spans="1:8" x14ac:dyDescent="0.25">
      <c r="C56" s="22" t="s">
        <v>89</v>
      </c>
      <c r="D56" s="44">
        <v>8.6300000000000008</v>
      </c>
    </row>
    <row r="57" spans="1:8" x14ac:dyDescent="0.25">
      <c r="C57" s="22" t="s">
        <v>90</v>
      </c>
      <c r="D57" s="44">
        <v>7.41</v>
      </c>
    </row>
    <row r="58" spans="1:8" x14ac:dyDescent="0.25">
      <c r="A58" s="30" t="s">
        <v>91</v>
      </c>
      <c r="C58" s="22" t="s">
        <v>92</v>
      </c>
      <c r="D58" s="45">
        <v>16.202200000000001</v>
      </c>
    </row>
    <row r="59" spans="1:8" x14ac:dyDescent="0.25">
      <c r="C59" s="22" t="s">
        <v>93</v>
      </c>
      <c r="D59" s="45">
        <v>16.3202</v>
      </c>
    </row>
    <row r="60" spans="1:8" x14ac:dyDescent="0.25">
      <c r="C60" s="22" t="s">
        <v>94</v>
      </c>
      <c r="D60" s="46">
        <v>0</v>
      </c>
    </row>
    <row r="61" spans="1:8" x14ac:dyDescent="0.25">
      <c r="C61" s="22" t="s">
        <v>95</v>
      </c>
      <c r="D61" s="47">
        <v>0</v>
      </c>
    </row>
    <row r="62" spans="1:8" x14ac:dyDescent="0.25">
      <c r="C62" s="22" t="s">
        <v>96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97</v>
      </c>
      <c r="D65" s="31"/>
      <c r="E65" s="31"/>
      <c r="F65" s="31"/>
      <c r="G65" s="32"/>
      <c r="H65" s="31"/>
    </row>
    <row r="66" spans="1:8" x14ac:dyDescent="0.25">
      <c r="A66" s="15" t="s">
        <v>63</v>
      </c>
      <c r="C66" s="31" t="s">
        <v>98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99</v>
      </c>
      <c r="D67" s="15"/>
      <c r="E67" s="34"/>
      <c r="F67" s="50">
        <f>SUMIF(Table13456768578910[[Industry ]],A65,Table13456768578910[Market Value])</f>
        <v>212893864.63999999</v>
      </c>
      <c r="G67" s="51">
        <f>+F67/$F$53</f>
        <v>0.80482919520768215</v>
      </c>
      <c r="H67" s="15"/>
    </row>
    <row r="68" spans="1:8" x14ac:dyDescent="0.25">
      <c r="C68" s="15" t="s">
        <v>100</v>
      </c>
      <c r="D68" s="15"/>
      <c r="E68" s="34"/>
      <c r="F68" s="50">
        <f>SUMIF(Table13456768578910[[Industry ]],A66,Table13456768578910[Market Value])</f>
        <v>38181059</v>
      </c>
      <c r="G68" s="51">
        <f>+F68/$F$53</f>
        <v>0.14434061328685846</v>
      </c>
      <c r="H68" s="15"/>
    </row>
    <row r="69" spans="1:8" x14ac:dyDescent="0.25">
      <c r="C69" s="52" t="s">
        <v>101</v>
      </c>
      <c r="D69" s="15"/>
      <c r="E69" s="34"/>
      <c r="F69" s="50">
        <f>SUM(F67:F68)</f>
        <v>251074923.63999999</v>
      </c>
      <c r="G69" s="51">
        <f>+F69/$F$53</f>
        <v>0.94916980849454069</v>
      </c>
      <c r="H69" s="15"/>
    </row>
    <row r="70" spans="1:8" hidden="1" x14ac:dyDescent="0.25">
      <c r="C70" s="15" t="s">
        <v>102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103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104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105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106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107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108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109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110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111</v>
      </c>
      <c r="F81" s="15" t="s">
        <v>112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111</v>
      </c>
      <c r="F82" s="15" t="s">
        <v>113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111</v>
      </c>
      <c r="F83" s="15" t="s">
        <v>114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103</v>
      </c>
      <c r="F84" s="15" t="s">
        <v>115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104</v>
      </c>
      <c r="F85" s="15" t="s">
        <v>116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111</v>
      </c>
      <c r="F86" s="15" t="s">
        <v>117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104</v>
      </c>
      <c r="F87" s="15" t="s">
        <v>118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111</v>
      </c>
      <c r="F88" s="15" t="s">
        <v>119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101</v>
      </c>
      <c r="H89" s="1" t="s">
        <v>101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2024-05-08T05:16:53Z</dcterms:created>
  <dcterms:modified xsi:type="dcterms:W3CDTF">2024-05-08T05:16:59Z</dcterms:modified>
</cp:coreProperties>
</file>