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4-25\Monthly\1. April 2024\8. Website Upload- Monthly Portfolio\"/>
    </mc:Choice>
  </mc:AlternateContent>
  <xr:revisionPtr revIDLastSave="0" documentId="8_{A855C44D-B3CD-413B-A633-AA6DEB5F3832}" xr6:coauthVersionLast="47" xr6:coauthVersionMax="47" xr10:uidLastSave="{00000000-0000-0000-0000-000000000000}"/>
  <bookViews>
    <workbookView xWindow="-120" yWindow="-120" windowWidth="20730" windowHeight="11160" xr2:uid="{7E84336C-2AFD-4C3E-98B8-1EC59BE29367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'[1]INPUT MASTER'!$B$9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G110" i="1"/>
  <c r="H109" i="1"/>
  <c r="G109" i="1"/>
  <c r="H108" i="1"/>
  <c r="G108" i="1"/>
  <c r="H107" i="1"/>
  <c r="G107" i="1"/>
  <c r="H106" i="1"/>
  <c r="G106" i="1"/>
  <c r="H105" i="1"/>
  <c r="H104" i="1"/>
  <c r="F91" i="1" s="1"/>
  <c r="G91" i="1" s="1"/>
  <c r="G104" i="1"/>
  <c r="H103" i="1"/>
  <c r="H111" i="1" s="1"/>
  <c r="G103" i="1"/>
  <c r="F100" i="1"/>
  <c r="F99" i="1"/>
  <c r="F98" i="1"/>
  <c r="F97" i="1"/>
  <c r="F96" i="1"/>
  <c r="G96" i="1" s="1"/>
  <c r="F95" i="1"/>
  <c r="G95" i="1" s="1"/>
  <c r="F94" i="1"/>
  <c r="G94" i="1" s="1"/>
  <c r="F90" i="1"/>
  <c r="G90" i="1" s="1"/>
  <c r="F89" i="1"/>
  <c r="F92" i="1" s="1"/>
  <c r="F73" i="1"/>
  <c r="F75" i="1" s="1"/>
  <c r="F63" i="1"/>
  <c r="G97" i="1" l="1"/>
  <c r="G63" i="1"/>
  <c r="G98" i="1"/>
  <c r="G60" i="1"/>
  <c r="G52" i="1"/>
  <c r="G44" i="1"/>
  <c r="G36" i="1"/>
  <c r="G28" i="1"/>
  <c r="G20" i="1"/>
  <c r="G12" i="1"/>
  <c r="G27" i="1"/>
  <c r="G11" i="1"/>
  <c r="G73" i="1"/>
  <c r="G59" i="1"/>
  <c r="G51" i="1"/>
  <c r="G43" i="1"/>
  <c r="G35" i="1"/>
  <c r="G19" i="1"/>
  <c r="G46" i="1"/>
  <c r="G100" i="1"/>
  <c r="G58" i="1"/>
  <c r="G50" i="1"/>
  <c r="G42" i="1"/>
  <c r="G34" i="1"/>
  <c r="G26" i="1"/>
  <c r="G18" i="1"/>
  <c r="G10" i="1"/>
  <c r="G39" i="1"/>
  <c r="G54" i="1"/>
  <c r="G38" i="1"/>
  <c r="G30" i="1"/>
  <c r="G22" i="1"/>
  <c r="G71" i="1"/>
  <c r="G57" i="1"/>
  <c r="G49" i="1"/>
  <c r="G41" i="1"/>
  <c r="G33" i="1"/>
  <c r="G25" i="1"/>
  <c r="G17" i="1"/>
  <c r="G9" i="1"/>
  <c r="G61" i="1"/>
  <c r="G53" i="1"/>
  <c r="G45" i="1"/>
  <c r="G37" i="1"/>
  <c r="G29" i="1"/>
  <c r="G21" i="1"/>
  <c r="G67" i="1"/>
  <c r="G56" i="1"/>
  <c r="G48" i="1"/>
  <c r="G40" i="1"/>
  <c r="G32" i="1"/>
  <c r="G24" i="1"/>
  <c r="G16" i="1"/>
  <c r="G8" i="1"/>
  <c r="G55" i="1"/>
  <c r="G47" i="1"/>
  <c r="G31" i="1"/>
  <c r="G23" i="1"/>
  <c r="G15" i="1"/>
  <c r="G105" i="1"/>
  <c r="G111" i="1" s="1"/>
  <c r="G7" i="1"/>
  <c r="G14" i="1"/>
  <c r="G13" i="1"/>
  <c r="G99" i="1"/>
  <c r="G89" i="1"/>
  <c r="G92" i="1" s="1"/>
</calcChain>
</file>

<file path=xl/sharedStrings.xml><?xml version="1.0" encoding="utf-8"?>
<sst xmlns="http://schemas.openxmlformats.org/spreadsheetml/2006/main" count="230" uniqueCount="164">
  <si>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</si>
  <si>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</si>
  <si>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</si>
  <si>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</si>
  <si>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</si>
  <si>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</si>
  <si>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30-04-2024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</si>
  <si>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</si>
  <si>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</si>
  <si>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</si>
  <si>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</si>
  <si>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</si>
  <si>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</si>
  <si>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</si>
  <si>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</si>
  <si>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</si>
  <si>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CGS</t>
  </si>
  <si>
    <t>IN000330C059</t>
  </si>
  <si>
    <t>0% Strip GOI 12-03-2030</t>
  </si>
  <si>
    <t>IN000929C058</t>
  </si>
  <si>
    <t>Gsec Strip 12-09-2029</t>
  </si>
  <si>
    <t>IN000930C056</t>
  </si>
  <si>
    <t>Strip Gsec 12-09-2030</t>
  </si>
  <si>
    <t>IN001234C037</t>
  </si>
  <si>
    <t>Gsec Strip 17-12-2034</t>
  </si>
  <si>
    <t>IN001243P014</t>
  </si>
  <si>
    <t>Gsec Strip 23-12-2043</t>
  </si>
  <si>
    <t>IN0020040039</t>
  </si>
  <si>
    <t>7.50% GOI 10-Aug-2034</t>
  </si>
  <si>
    <t>IN0020060086</t>
  </si>
  <si>
    <t>8.28% GOI 15.02.2032</t>
  </si>
  <si>
    <t>IN0020070044</t>
  </si>
  <si>
    <t>8.32% GS 02.08.2032</t>
  </si>
  <si>
    <t>IN0020120062</t>
  </si>
  <si>
    <t>8.30% GOI 31-Dec-2042</t>
  </si>
  <si>
    <t>IN0020150051</t>
  </si>
  <si>
    <t>7.73% GS  MD 19/12/2034</t>
  </si>
  <si>
    <t>IN0020150069</t>
  </si>
  <si>
    <t>7.59% GOI 20.03.2029</t>
  </si>
  <si>
    <t>IN0020150077</t>
  </si>
  <si>
    <t>7.72% GOI 26.10.2055.</t>
  </si>
  <si>
    <t>IN0020160019</t>
  </si>
  <si>
    <t>7.61% GSEC 09.05.2030</t>
  </si>
  <si>
    <t>IN0020160092</t>
  </si>
  <si>
    <t>6.62% GOI 2051 (28-NOV-2051)  2051.</t>
  </si>
  <si>
    <t>IN0020160118</t>
  </si>
  <si>
    <t>6.79% GS 26.12.2029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</si>
  <si>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</si>
  <si>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</si>
  <si>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</si>
  <si>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</si>
  <si>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</si>
  <si>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</si>
  <si>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</si>
  <si>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</si>
  <si>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</si>
  <si>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</si>
  <si>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</si>
  <si>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</si>
  <si>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</si>
  <si>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</si>
  <si>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IN0020210020</t>
  </si>
  <si>
    <t>6.64% GOI 16-june-2035</t>
  </si>
  <si>
    <t>IN0020210152</t>
  </si>
  <si>
    <t>06.67 GOI 15 DEC- 2035</t>
  </si>
  <si>
    <t>IN0020210194</t>
  </si>
  <si>
    <t>6.99% GOI 15-DEC-2051</t>
  </si>
  <si>
    <t>IN0020210202</t>
  </si>
  <si>
    <t>6.95% GOI 16-DEC-2061</t>
  </si>
  <si>
    <t>IN0020210244</t>
  </si>
  <si>
    <t>6.54% GOI 17-Jan-2032</t>
  </si>
  <si>
    <t>IN0020220011</t>
  </si>
  <si>
    <t>7.10 GS 18.04.2029</t>
  </si>
  <si>
    <t>IN0020220060</t>
  </si>
  <si>
    <t>7.26 GS 22.08.2032</t>
  </si>
  <si>
    <t>IN0020220102</t>
  </si>
  <si>
    <t>7.41 GS 19.12.2036</t>
  </si>
  <si>
    <t>IN0020220144</t>
  </si>
  <si>
    <t>7.29 SGrB 27.01.2033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</si>
  <si>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</si>
  <si>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</si>
  <si>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</si>
  <si>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</si>
  <si>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</si>
  <si>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</si>
  <si>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IN0020230085</t>
  </si>
  <si>
    <t>7.18 GS 14.08.2033</t>
  </si>
  <si>
    <t>IN0020230101</t>
  </si>
  <si>
    <t>7.37 GS 23.10.2028</t>
  </si>
  <si>
    <t>IN0020230127</t>
  </si>
  <si>
    <t>7.46 GS 06.11.2073</t>
  </si>
  <si>
    <t>IN0020240019</t>
  </si>
  <si>
    <t>7.10 GS 08.04.2034</t>
  </si>
  <si>
    <t>IN0020240035</t>
  </si>
  <si>
    <t>7.34 GS 22.04.2064</t>
  </si>
  <si>
    <t>IN1320230114</t>
  </si>
  <si>
    <t>7.73% BR SDL 08.11.2038</t>
  </si>
  <si>
    <t>SDL</t>
  </si>
  <si>
    <t>IN1520220279</t>
  </si>
  <si>
    <t>7.71 GJ SDL 08.03.2034</t>
  </si>
  <si>
    <t>IN1920230142</t>
  </si>
  <si>
    <t>7.64 KA SDL 20.12.2039</t>
  </si>
  <si>
    <t>IN2020180021</t>
  </si>
  <si>
    <t>8.32% Kerala SDL 25-April-2030</t>
  </si>
  <si>
    <t>IN2220200264</t>
  </si>
  <si>
    <t>6.63% MAHARASHTRA SDL 14-OCT-2030</t>
  </si>
  <si>
    <t>IN2220230121</t>
  </si>
  <si>
    <t>7.47 MH SDL 13.09.2034</t>
  </si>
  <si>
    <t>IN2220230162</t>
  </si>
  <si>
    <t>7.70 MH SDL 15.11.2034</t>
  </si>
  <si>
    <t>IN2220230220</t>
  </si>
  <si>
    <t>7.49 MH SDL 07.02.2036</t>
  </si>
  <si>
    <t>IN3320230359</t>
  </si>
  <si>
    <t>7.48 UP SDL 22.03.2044</t>
  </si>
  <si>
    <t>IN4520180204</t>
  </si>
  <si>
    <t>8.38% Telangana SDL 2049</t>
  </si>
  <si>
    <t>INE103D08039</t>
  </si>
  <si>
    <t>7.72 BSNL 22-12-2032</t>
  </si>
  <si>
    <t>NCD</t>
  </si>
  <si>
    <t>CRISIL AAA(CE)</t>
  </si>
  <si>
    <t>02A</t>
  </si>
  <si>
    <t>NCA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</si>
  <si>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</si>
  <si>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</si>
  <si>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</si>
  <si>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</si>
  <si>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</si>
  <si>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</si>
  <si>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</si>
  <si>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</si>
  <si>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</si>
  <si>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</si>
  <si>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</si>
  <si>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Infrastructure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</si>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</sst>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0" fontId="1" fillId="0" borderId="5" xfId="2" applyFont="1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horizontal="left" vertical="top"/>
    </xf>
    <xf numFmtId="0" fontId="9" fillId="2" borderId="7" xfId="0" applyFont="1" applyFill="1" applyBorder="1"/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0" fillId="0" borderId="5" xfId="3" applyNumberFormat="1" applyFont="1" applyFill="1" applyBorder="1" applyAlignment="1">
      <alignment horizontal="right" vertical="top"/>
    </xf>
    <xf numFmtId="9" fontId="1" fillId="0" borderId="5" xfId="1" applyFont="1" applyFill="1" applyBorder="1"/>
    <xf numFmtId="0" fontId="4" fillId="0" borderId="5" xfId="2" applyFont="1" applyBorder="1"/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9" fillId="2" borderId="8" xfId="0" applyFont="1" applyFill="1" applyBorder="1"/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  <xf numFmtId="0" fontId="0" fillId="0" borderId="0" xfId="2" applyFont="1"/>
    <xf numFmtId="10" fontId="1" fillId="0" borderId="0" xfId="1" applyNumberFormat="1" applyFont="1"/>
  </cellXfs>
  <cellStyles count="6">
    <cellStyle name="Comma 2" xfId="3" xr:uid="{0F90EDA1-5947-4B93-8A95-9041AB13C846}"/>
    <cellStyle name="Comma 3" xfId="4" xr:uid="{AB88E3AE-43D8-4AA8-A4A7-E361334D84CD}"/>
    <cellStyle name="Normal" xfId="0" builtinId="0"/>
    <cellStyle name="Normal 2" xfId="2" xr:uid="{AB07FC96-CB63-45A3-A1F1-07318B34EDAE}"/>
    <cellStyle name="Percent" xfId="1" builtinId="5"/>
    <cellStyle name="Percent 2" xfId="5" xr:uid="{1E1A69D1-F3F5-447D-A60D-D16D70FC60D3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8A1B7F-351A-48B7-8426-294A3C88F53A}" name="Table134567685789" displayName="Table134567685789" ref="B6:H62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73C97C9C-BE6D-4278-8F4D-C650D7E2EF06}" name="ISIN No." dataDxfId="6"/>
    <tableColumn id="2" xr3:uid="{6182E783-5179-4342-A656-C05E75C51447}" name="Name of the Instrument" dataDxfId="5"/>
    <tableColumn id="3" xr3:uid="{F8C44D5C-0843-4591-89BD-02AB8ED3F5E2}" name="Industry " dataDxfId="4"/>
    <tableColumn id="4" xr3:uid="{34EC1D46-654A-486D-ADFA-AA2769E87740}" name="Quantity" dataDxfId="3"/>
    <tableColumn id="5" xr3:uid="{70AC13AF-7DBB-4718-B86A-B06782F5CA67}" name="Market Value" dataDxfId="2"/>
    <tableColumn id="6" xr3:uid="{1B7165CB-4506-4AD6-B1E6-1B403326A48F}" name="% of Portfolio" dataDxfId="1" dataCellStyle="Percent">
      <calculatedColumnFormula>+F7/$F$75</calculatedColumnFormula>
    </tableColumn>
    <tableColumn id="7" xr3:uid="{E8234DF9-4B9E-4CD7-994F-CC55D084B9E8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5ACAB-D48D-46E7-8757-0B778A046F41}">
  <sheetPr>
    <tabColor rgb="FF7030A0"/>
  </sheetPr>
  <dimension ref="A2:H111"/>
  <sheetViews>
    <sheetView showGridLines="0" tabSelected="1" zoomScaleNormal="100" zoomScaleSheetLayoutView="89" workbookViewId="0">
      <selection sqref="A1:XFD1048576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6" t="s">
        <v>16</v>
      </c>
      <c r="E7" s="17">
        <v>2500000</v>
      </c>
      <c r="F7" s="17">
        <v>165655000</v>
      </c>
      <c r="G7" s="18">
        <f t="shared" ref="G7:G61" si="0">+F7/$F$75</f>
        <v>3.0006241108717593E-2</v>
      </c>
      <c r="H7" s="19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7">
        <v>500000</v>
      </c>
      <c r="F8" s="17">
        <v>32998900</v>
      </c>
      <c r="G8" s="18">
        <f t="shared" si="0"/>
        <v>5.9773200309224655E-3</v>
      </c>
      <c r="H8" s="19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7">
        <v>2250000</v>
      </c>
      <c r="F9" s="17">
        <v>153922050</v>
      </c>
      <c r="G9" s="18">
        <f t="shared" si="0"/>
        <v>2.788097035554668E-2</v>
      </c>
      <c r="H9" s="19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7">
        <v>26000</v>
      </c>
      <c r="F10" s="17">
        <v>1656595.2</v>
      </c>
      <c r="G10" s="18">
        <f t="shared" si="0"/>
        <v>3.000705984772222E-4</v>
      </c>
      <c r="H10" s="19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7">
        <v>1500000</v>
      </c>
      <c r="F11" s="17">
        <v>70554600</v>
      </c>
      <c r="G11" s="18">
        <f t="shared" si="0"/>
        <v>1.2780044906155121E-2</v>
      </c>
      <c r="H11" s="19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7">
        <v>2100000</v>
      </c>
      <c r="F12" s="17">
        <v>51699480</v>
      </c>
      <c r="G12" s="18">
        <f t="shared" si="0"/>
        <v>9.3646860165725338E-3</v>
      </c>
      <c r="H12" s="19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7">
        <v>600000</v>
      </c>
      <c r="F13" s="17">
        <v>61157880</v>
      </c>
      <c r="G13" s="18">
        <f t="shared" si="0"/>
        <v>1.1077951724837871E-2</v>
      </c>
      <c r="H13" s="19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7">
        <v>580500</v>
      </c>
      <c r="F14" s="17">
        <v>61612876.799999997</v>
      </c>
      <c r="G14" s="18">
        <f t="shared" si="0"/>
        <v>1.1160368456506066E-2</v>
      </c>
      <c r="H14" s="19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7">
        <v>222000</v>
      </c>
      <c r="F15" s="17">
        <v>23691329.399999999</v>
      </c>
      <c r="G15" s="18">
        <f t="shared" si="0"/>
        <v>4.2913750998306707E-3</v>
      </c>
      <c r="H15" s="19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7">
        <v>200000</v>
      </c>
      <c r="F16" s="17">
        <v>22039340</v>
      </c>
      <c r="G16" s="18">
        <f t="shared" si="0"/>
        <v>3.9921387819082067E-3</v>
      </c>
      <c r="H16" s="19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7">
        <v>60600</v>
      </c>
      <c r="F17" s="17">
        <v>6281311.2000000002</v>
      </c>
      <c r="G17" s="18">
        <f t="shared" si="0"/>
        <v>1.137777539742768E-3</v>
      </c>
      <c r="H17" s="19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7">
        <v>203000</v>
      </c>
      <c r="F18" s="17">
        <v>20608580.300000001</v>
      </c>
      <c r="G18" s="18">
        <f t="shared" si="0"/>
        <v>3.7329753366343761E-3</v>
      </c>
      <c r="H18" s="19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7">
        <v>163000</v>
      </c>
      <c r="F19" s="17">
        <v>17132441</v>
      </c>
      <c r="G19" s="18">
        <f t="shared" si="0"/>
        <v>3.1033180732659973E-3</v>
      </c>
      <c r="H19" s="19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7">
        <v>50000</v>
      </c>
      <c r="F20" s="17">
        <v>5093145</v>
      </c>
      <c r="G20" s="18">
        <f t="shared" si="0"/>
        <v>9.2255674064567613E-4</v>
      </c>
      <c r="H20" s="19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7">
        <v>500000</v>
      </c>
      <c r="F21" s="17">
        <v>46097300</v>
      </c>
      <c r="G21" s="18">
        <f t="shared" si="0"/>
        <v>8.3499242296392363E-3</v>
      </c>
      <c r="H21" s="19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7">
        <v>620000</v>
      </c>
      <c r="F22" s="17">
        <v>60781390</v>
      </c>
      <c r="G22" s="18">
        <f t="shared" si="0"/>
        <v>1.100975547531313E-2</v>
      </c>
      <c r="H22" s="19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7">
        <v>28300</v>
      </c>
      <c r="F23" s="17">
        <v>2927796.31</v>
      </c>
      <c r="G23" s="18">
        <f t="shared" si="0"/>
        <v>5.3033208774304233E-4</v>
      </c>
      <c r="H23" s="19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7">
        <v>230000</v>
      </c>
      <c r="F24" s="17">
        <v>24204004</v>
      </c>
      <c r="G24" s="18">
        <f t="shared" si="0"/>
        <v>4.3842394121539653E-3</v>
      </c>
      <c r="H24" s="19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7">
        <v>170000</v>
      </c>
      <c r="F25" s="17">
        <v>17778073</v>
      </c>
      <c r="G25" s="18">
        <f t="shared" si="0"/>
        <v>3.2202658832294973E-3</v>
      </c>
      <c r="H25" s="19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7">
        <v>500000</v>
      </c>
      <c r="F26" s="17">
        <v>49274900</v>
      </c>
      <c r="G26" s="18">
        <f t="shared" si="0"/>
        <v>8.9255049953695844E-3</v>
      </c>
      <c r="H26" s="19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7">
        <v>140000</v>
      </c>
      <c r="F27" s="17">
        <v>13006546</v>
      </c>
      <c r="G27" s="18">
        <f t="shared" si="0"/>
        <v>2.3559660455019552E-3</v>
      </c>
      <c r="H27" s="19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7">
        <v>500000</v>
      </c>
      <c r="F28" s="17">
        <v>46876650</v>
      </c>
      <c r="G28" s="18">
        <f t="shared" si="0"/>
        <v>8.4910933100055333E-3</v>
      </c>
      <c r="H28" s="19"/>
    </row>
    <row r="29" spans="1:8" x14ac:dyDescent="0.25">
      <c r="A29" s="13"/>
      <c r="B29" s="14" t="s">
        <v>59</v>
      </c>
      <c r="C29" s="15" t="s">
        <v>60</v>
      </c>
      <c r="D29" s="15" t="s">
        <v>16</v>
      </c>
      <c r="E29" s="17">
        <v>425400</v>
      </c>
      <c r="F29" s="17">
        <v>39328144.920000002</v>
      </c>
      <c r="G29" s="18">
        <f t="shared" si="0"/>
        <v>7.1237801384087841E-3</v>
      </c>
      <c r="H29" s="19"/>
    </row>
    <row r="30" spans="1:8" x14ac:dyDescent="0.25">
      <c r="A30" s="13"/>
      <c r="B30" s="14" t="s">
        <v>61</v>
      </c>
      <c r="C30" s="15" t="s">
        <v>62</v>
      </c>
      <c r="D30" s="15" t="s">
        <v>16</v>
      </c>
      <c r="E30" s="17">
        <v>500000</v>
      </c>
      <c r="F30" s="17">
        <v>47765100</v>
      </c>
      <c r="G30" s="18">
        <f t="shared" si="0"/>
        <v>8.6520244313905825E-3</v>
      </c>
      <c r="H30" s="19"/>
    </row>
    <row r="31" spans="1:8" x14ac:dyDescent="0.25">
      <c r="A31" s="13"/>
      <c r="B31" s="14" t="s">
        <v>63</v>
      </c>
      <c r="C31" s="15" t="s">
        <v>64</v>
      </c>
      <c r="D31" s="15" t="s">
        <v>16</v>
      </c>
      <c r="E31" s="17">
        <v>840000</v>
      </c>
      <c r="F31" s="17">
        <v>80272416</v>
      </c>
      <c r="G31" s="18">
        <f t="shared" si="0"/>
        <v>1.4540300436903686E-2</v>
      </c>
      <c r="H31" s="19"/>
    </row>
    <row r="32" spans="1:8" x14ac:dyDescent="0.25">
      <c r="A32" s="13"/>
      <c r="B32" s="14" t="s">
        <v>65</v>
      </c>
      <c r="C32" s="15" t="s">
        <v>66</v>
      </c>
      <c r="D32" s="15" t="s">
        <v>16</v>
      </c>
      <c r="E32" s="17">
        <v>420000</v>
      </c>
      <c r="F32" s="17">
        <v>40530168</v>
      </c>
      <c r="G32" s="18">
        <f t="shared" si="0"/>
        <v>7.3415109304568555E-3</v>
      </c>
      <c r="H32" s="19"/>
    </row>
    <row r="33" spans="1:8" x14ac:dyDescent="0.25">
      <c r="A33" s="13"/>
      <c r="B33" s="14" t="s">
        <v>67</v>
      </c>
      <c r="C33" s="15" t="s">
        <v>68</v>
      </c>
      <c r="D33" s="15" t="s">
        <v>16</v>
      </c>
      <c r="E33" s="17">
        <v>96400</v>
      </c>
      <c r="F33" s="17">
        <v>9204879.3200000003</v>
      </c>
      <c r="G33" s="18">
        <f t="shared" si="0"/>
        <v>1.6673437460539584E-3</v>
      </c>
      <c r="H33" s="19"/>
    </row>
    <row r="34" spans="1:8" x14ac:dyDescent="0.25">
      <c r="A34" s="13"/>
      <c r="B34" s="14" t="s">
        <v>69</v>
      </c>
      <c r="C34" s="15" t="s">
        <v>70</v>
      </c>
      <c r="D34" s="15" t="s">
        <v>16</v>
      </c>
      <c r="E34" s="17">
        <v>1500000</v>
      </c>
      <c r="F34" s="17">
        <v>144059700</v>
      </c>
      <c r="G34" s="18">
        <f t="shared" si="0"/>
        <v>2.6094534377166547E-2</v>
      </c>
      <c r="H34" s="19"/>
    </row>
    <row r="35" spans="1:8" x14ac:dyDescent="0.25">
      <c r="A35" s="13"/>
      <c r="B35" s="14" t="s">
        <v>71</v>
      </c>
      <c r="C35" s="15" t="s">
        <v>72</v>
      </c>
      <c r="D35" s="15" t="s">
        <v>16</v>
      </c>
      <c r="E35" s="17">
        <v>350000</v>
      </c>
      <c r="F35" s="17">
        <v>34858145</v>
      </c>
      <c r="G35" s="18">
        <f t="shared" si="0"/>
        <v>6.3140979956695462E-3</v>
      </c>
      <c r="H35" s="19"/>
    </row>
    <row r="36" spans="1:8" x14ac:dyDescent="0.25">
      <c r="A36" s="13"/>
      <c r="B36" s="14" t="s">
        <v>73</v>
      </c>
      <c r="C36" s="15" t="s">
        <v>74</v>
      </c>
      <c r="D36" s="15" t="s">
        <v>16</v>
      </c>
      <c r="E36" s="17">
        <v>5000</v>
      </c>
      <c r="F36" s="17">
        <v>501459.5</v>
      </c>
      <c r="G36" s="18">
        <f t="shared" si="0"/>
        <v>9.0832843338607173E-5</v>
      </c>
      <c r="H36" s="19"/>
    </row>
    <row r="37" spans="1:8" x14ac:dyDescent="0.25">
      <c r="A37" s="13"/>
      <c r="B37" s="14" t="s">
        <v>75</v>
      </c>
      <c r="C37" s="15" t="s">
        <v>76</v>
      </c>
      <c r="D37" s="15" t="s">
        <v>16</v>
      </c>
      <c r="E37" s="17">
        <v>1000000</v>
      </c>
      <c r="F37" s="17">
        <v>101376600</v>
      </c>
      <c r="G37" s="18">
        <f t="shared" si="0"/>
        <v>1.8363047915137001E-2</v>
      </c>
      <c r="H37" s="19"/>
    </row>
    <row r="38" spans="1:8" x14ac:dyDescent="0.25">
      <c r="A38" s="13"/>
      <c r="B38" s="14" t="s">
        <v>77</v>
      </c>
      <c r="C38" s="15" t="s">
        <v>78</v>
      </c>
      <c r="D38" s="15" t="s">
        <v>16</v>
      </c>
      <c r="E38" s="17">
        <v>1500000</v>
      </c>
      <c r="F38" s="17">
        <v>150904800</v>
      </c>
      <c r="G38" s="18">
        <f t="shared" si="0"/>
        <v>2.73344348994163E-2</v>
      </c>
      <c r="H38" s="19"/>
    </row>
    <row r="39" spans="1:8" x14ac:dyDescent="0.25">
      <c r="A39" s="13"/>
      <c r="B39" s="14" t="s">
        <v>79</v>
      </c>
      <c r="C39" s="15" t="s">
        <v>80</v>
      </c>
      <c r="D39" s="15" t="s">
        <v>16</v>
      </c>
      <c r="E39" s="17">
        <v>7145000</v>
      </c>
      <c r="F39" s="17">
        <v>708607518.5</v>
      </c>
      <c r="G39" s="18">
        <f t="shared" si="0"/>
        <v>0.12835500317866086</v>
      </c>
      <c r="H39" s="19"/>
    </row>
    <row r="40" spans="1:8" x14ac:dyDescent="0.25">
      <c r="A40" s="13"/>
      <c r="B40" s="14" t="s">
        <v>81</v>
      </c>
      <c r="C40" s="15" t="s">
        <v>82</v>
      </c>
      <c r="D40" s="15" t="s">
        <v>16</v>
      </c>
      <c r="E40" s="17">
        <v>4260000</v>
      </c>
      <c r="F40" s="17">
        <v>426212148</v>
      </c>
      <c r="G40" s="18">
        <f t="shared" si="0"/>
        <v>7.7202767657797391E-2</v>
      </c>
      <c r="H40" s="19"/>
    </row>
    <row r="41" spans="1:8" x14ac:dyDescent="0.25">
      <c r="A41" s="13"/>
      <c r="B41" s="14" t="s">
        <v>83</v>
      </c>
      <c r="C41" s="15" t="s">
        <v>84</v>
      </c>
      <c r="D41" s="15" t="s">
        <v>16</v>
      </c>
      <c r="E41" s="17">
        <v>4430000</v>
      </c>
      <c r="F41" s="17">
        <v>440862525</v>
      </c>
      <c r="G41" s="18">
        <f t="shared" si="0"/>
        <v>7.985649223354585E-2</v>
      </c>
      <c r="H41" s="19"/>
    </row>
    <row r="42" spans="1:8" x14ac:dyDescent="0.25">
      <c r="A42" s="13"/>
      <c r="B42" s="14" t="s">
        <v>85</v>
      </c>
      <c r="C42" s="15" t="s">
        <v>86</v>
      </c>
      <c r="D42" s="15" t="s">
        <v>16</v>
      </c>
      <c r="E42" s="17">
        <v>8000000</v>
      </c>
      <c r="F42" s="17">
        <v>799067200</v>
      </c>
      <c r="G42" s="18">
        <f t="shared" si="0"/>
        <v>0.14474059379594859</v>
      </c>
      <c r="H42" s="19"/>
    </row>
    <row r="43" spans="1:8" x14ac:dyDescent="0.25">
      <c r="A43" s="13"/>
      <c r="B43" s="14" t="s">
        <v>87</v>
      </c>
      <c r="C43" s="15" t="s">
        <v>88</v>
      </c>
      <c r="D43" s="15" t="s">
        <v>16</v>
      </c>
      <c r="E43" s="17">
        <v>400000</v>
      </c>
      <c r="F43" s="17">
        <v>40258200</v>
      </c>
      <c r="G43" s="18">
        <f t="shared" si="0"/>
        <v>7.292247477003258E-3</v>
      </c>
      <c r="H43" s="19"/>
    </row>
    <row r="44" spans="1:8" x14ac:dyDescent="0.25">
      <c r="A44" s="13"/>
      <c r="B44" s="14" t="s">
        <v>89</v>
      </c>
      <c r="C44" s="15" t="s">
        <v>90</v>
      </c>
      <c r="D44" s="15" t="s">
        <v>16</v>
      </c>
      <c r="E44" s="17">
        <v>3000000</v>
      </c>
      <c r="F44" s="17">
        <v>306016200</v>
      </c>
      <c r="G44" s="18">
        <f t="shared" si="0"/>
        <v>5.5430840483979026E-2</v>
      </c>
      <c r="H44" s="19"/>
    </row>
    <row r="45" spans="1:8" x14ac:dyDescent="0.25">
      <c r="A45" s="13"/>
      <c r="B45" s="14" t="s">
        <v>91</v>
      </c>
      <c r="C45" s="15" t="s">
        <v>92</v>
      </c>
      <c r="D45" s="15" t="s">
        <v>16</v>
      </c>
      <c r="E45" s="17">
        <v>650000</v>
      </c>
      <c r="F45" s="17">
        <v>64729210</v>
      </c>
      <c r="G45" s="18">
        <f t="shared" si="0"/>
        <v>1.172485154107521E-2</v>
      </c>
      <c r="H45" s="19"/>
    </row>
    <row r="46" spans="1:8" x14ac:dyDescent="0.25">
      <c r="A46" s="13"/>
      <c r="B46" s="14" t="s">
        <v>93</v>
      </c>
      <c r="C46" s="15" t="s">
        <v>94</v>
      </c>
      <c r="D46" s="15" t="s">
        <v>16</v>
      </c>
      <c r="E46" s="17">
        <v>284900</v>
      </c>
      <c r="F46" s="17">
        <v>28575356.039999999</v>
      </c>
      <c r="G46" s="18">
        <f t="shared" si="0"/>
        <v>5.1760527789906103E-3</v>
      </c>
      <c r="H46" s="19"/>
    </row>
    <row r="47" spans="1:8" x14ac:dyDescent="0.25">
      <c r="A47" s="13"/>
      <c r="B47" s="14" t="s">
        <v>95</v>
      </c>
      <c r="C47" s="15" t="s">
        <v>96</v>
      </c>
      <c r="D47" s="15" t="s">
        <v>97</v>
      </c>
      <c r="E47" s="17">
        <v>1000000</v>
      </c>
      <c r="F47" s="17">
        <v>101998800</v>
      </c>
      <c r="G47" s="18">
        <f t="shared" si="0"/>
        <v>1.8475751324136695E-2</v>
      </c>
      <c r="H47" s="19"/>
    </row>
    <row r="48" spans="1:8" x14ac:dyDescent="0.25">
      <c r="A48" s="13"/>
      <c r="B48" s="14" t="s">
        <v>98</v>
      </c>
      <c r="C48" s="15" t="s">
        <v>99</v>
      </c>
      <c r="D48" s="15" t="s">
        <v>97</v>
      </c>
      <c r="E48" s="17">
        <v>500000</v>
      </c>
      <c r="F48" s="17">
        <v>50706350</v>
      </c>
      <c r="G48" s="18">
        <f t="shared" si="0"/>
        <v>9.1847934794785698E-3</v>
      </c>
      <c r="H48" s="19"/>
    </row>
    <row r="49" spans="1:8" x14ac:dyDescent="0.25">
      <c r="A49" s="13"/>
      <c r="B49" s="14" t="s">
        <v>100</v>
      </c>
      <c r="C49" s="15" t="s">
        <v>101</v>
      </c>
      <c r="D49" s="15" t="s">
        <v>97</v>
      </c>
      <c r="E49" s="17">
        <v>450000</v>
      </c>
      <c r="F49" s="17">
        <v>45526725</v>
      </c>
      <c r="G49" s="18">
        <f t="shared" si="0"/>
        <v>8.2465720155762336E-3</v>
      </c>
      <c r="H49" s="19"/>
    </row>
    <row r="50" spans="1:8" x14ac:dyDescent="0.25">
      <c r="A50" s="13"/>
      <c r="B50" s="14" t="s">
        <v>102</v>
      </c>
      <c r="C50" s="15" t="s">
        <v>103</v>
      </c>
      <c r="D50" s="15" t="s">
        <v>97</v>
      </c>
      <c r="E50" s="17">
        <v>130000</v>
      </c>
      <c r="F50" s="17">
        <v>13501462</v>
      </c>
      <c r="G50" s="18">
        <f t="shared" si="0"/>
        <v>2.4456136192218072E-3</v>
      </c>
      <c r="H50" s="19"/>
    </row>
    <row r="51" spans="1:8" x14ac:dyDescent="0.25">
      <c r="A51" s="13"/>
      <c r="B51" s="14" t="s">
        <v>104</v>
      </c>
      <c r="C51" s="15" t="s">
        <v>105</v>
      </c>
      <c r="D51" s="15" t="s">
        <v>97</v>
      </c>
      <c r="E51" s="17">
        <v>190000</v>
      </c>
      <c r="F51" s="17">
        <v>18165729</v>
      </c>
      <c r="G51" s="18">
        <f t="shared" si="0"/>
        <v>3.290484707914783E-3</v>
      </c>
      <c r="H51" s="19"/>
    </row>
    <row r="52" spans="1:8" x14ac:dyDescent="0.25">
      <c r="A52" s="13"/>
      <c r="B52" s="14" t="s">
        <v>106</v>
      </c>
      <c r="C52" s="15" t="s">
        <v>107</v>
      </c>
      <c r="D52" s="15" t="s">
        <v>97</v>
      </c>
      <c r="E52" s="17">
        <v>400000</v>
      </c>
      <c r="F52" s="17">
        <v>39902360</v>
      </c>
      <c r="G52" s="18">
        <f t="shared" si="0"/>
        <v>7.2277917054531923E-3</v>
      </c>
      <c r="H52" s="19"/>
    </row>
    <row r="53" spans="1:8" x14ac:dyDescent="0.25">
      <c r="A53" s="13"/>
      <c r="B53" s="14" t="s">
        <v>108</v>
      </c>
      <c r="C53" s="15" t="s">
        <v>109</v>
      </c>
      <c r="D53" s="15" t="s">
        <v>97</v>
      </c>
      <c r="E53" s="17">
        <v>3900000</v>
      </c>
      <c r="F53" s="17">
        <v>395525520</v>
      </c>
      <c r="G53" s="18">
        <f t="shared" si="0"/>
        <v>7.1644285519730178E-2</v>
      </c>
      <c r="H53" s="19"/>
    </row>
    <row r="54" spans="1:8" x14ac:dyDescent="0.25">
      <c r="A54" s="13"/>
      <c r="B54" s="14" t="s">
        <v>110</v>
      </c>
      <c r="C54" s="15" t="s">
        <v>111</v>
      </c>
      <c r="D54" s="15" t="s">
        <v>97</v>
      </c>
      <c r="E54" s="17">
        <v>500000</v>
      </c>
      <c r="F54" s="17">
        <v>49912250</v>
      </c>
      <c r="G54" s="18">
        <f t="shared" si="0"/>
        <v>9.0409526291303603E-3</v>
      </c>
      <c r="H54" s="19"/>
    </row>
    <row r="55" spans="1:8" x14ac:dyDescent="0.25">
      <c r="B55" s="20" t="s">
        <v>112</v>
      </c>
      <c r="C55" s="15" t="s">
        <v>113</v>
      </c>
      <c r="D55" s="15" t="s">
        <v>97</v>
      </c>
      <c r="E55" s="17">
        <v>455100</v>
      </c>
      <c r="F55" s="17">
        <v>45485925.210000001</v>
      </c>
      <c r="G55" s="18">
        <f t="shared" si="0"/>
        <v>8.2391816661396035E-3</v>
      </c>
      <c r="H55" s="19"/>
    </row>
    <row r="56" spans="1:8" x14ac:dyDescent="0.25">
      <c r="B56" s="20" t="s">
        <v>114</v>
      </c>
      <c r="C56" s="15" t="s">
        <v>115</v>
      </c>
      <c r="D56" s="15" t="s">
        <v>97</v>
      </c>
      <c r="E56" s="17">
        <v>60000</v>
      </c>
      <c r="F56" s="17">
        <v>6590232</v>
      </c>
      <c r="G56" s="18">
        <f t="shared" si="0"/>
        <v>1.1937345106056937E-3</v>
      </c>
      <c r="H56" s="19"/>
    </row>
    <row r="57" spans="1:8" x14ac:dyDescent="0.25">
      <c r="B57" s="20" t="s">
        <v>116</v>
      </c>
      <c r="C57" s="15" t="s">
        <v>117</v>
      </c>
      <c r="D57" s="15" t="s">
        <v>118</v>
      </c>
      <c r="E57" s="17">
        <v>100</v>
      </c>
      <c r="F57" s="17">
        <v>100882800</v>
      </c>
      <c r="G57" s="18">
        <f t="shared" si="0"/>
        <v>1.8273602490251038E-2</v>
      </c>
      <c r="H57" s="19" t="s">
        <v>119</v>
      </c>
    </row>
    <row r="58" spans="1:8" hidden="1" x14ac:dyDescent="0.25">
      <c r="B58" s="20"/>
      <c r="C58" s="15"/>
      <c r="D58" s="15"/>
      <c r="E58" s="17"/>
      <c r="F58" s="17"/>
      <c r="G58" s="18">
        <f t="shared" si="0"/>
        <v>0</v>
      </c>
      <c r="H58" s="19" t="e">
        <v>#N/A</v>
      </c>
    </row>
    <row r="59" spans="1:8" hidden="1" x14ac:dyDescent="0.25">
      <c r="A59" s="21" t="s">
        <v>120</v>
      </c>
      <c r="B59" s="20"/>
      <c r="C59" s="15"/>
      <c r="D59" s="15"/>
      <c r="E59" s="17"/>
      <c r="F59" s="17"/>
      <c r="G59" s="18">
        <f t="shared" si="0"/>
        <v>0</v>
      </c>
      <c r="H59" s="19" t="e">
        <v>#N/A</v>
      </c>
    </row>
    <row r="60" spans="1:8" hidden="1" x14ac:dyDescent="0.25">
      <c r="B60" s="20"/>
      <c r="C60" s="15"/>
      <c r="D60" s="15"/>
      <c r="E60" s="17"/>
      <c r="F60" s="17"/>
      <c r="G60" s="18">
        <f t="shared" si="0"/>
        <v>0</v>
      </c>
      <c r="H60" s="19" t="e">
        <v>#N/A</v>
      </c>
    </row>
    <row r="61" spans="1:8" hidden="1" x14ac:dyDescent="0.25">
      <c r="B61" s="20"/>
      <c r="C61" s="15"/>
      <c r="D61" s="15"/>
      <c r="E61" s="17"/>
      <c r="F61" s="17"/>
      <c r="G61" s="18">
        <f t="shared" si="0"/>
        <v>0</v>
      </c>
      <c r="H61" s="19" t="e">
        <v>#N/A</v>
      </c>
    </row>
    <row r="62" spans="1:8" hidden="1" x14ac:dyDescent="0.25">
      <c r="B62" s="14"/>
      <c r="C62" s="22"/>
      <c r="D62" s="22"/>
      <c r="E62" s="23"/>
      <c r="F62" s="24"/>
      <c r="G62" s="25"/>
      <c r="H62" s="19" t="e">
        <v>#N/A</v>
      </c>
    </row>
    <row r="63" spans="1:8" x14ac:dyDescent="0.25">
      <c r="A63" s="26" t="s">
        <v>121</v>
      </c>
      <c r="B63" s="22"/>
      <c r="C63" s="22" t="s">
        <v>122</v>
      </c>
      <c r="D63" s="22"/>
      <c r="E63" s="27"/>
      <c r="F63" s="28">
        <f>SUM(F7:F62)</f>
        <v>5286378111.6999998</v>
      </c>
      <c r="G63" s="29">
        <f>+F63/$F$75</f>
        <v>0.95755839673730003</v>
      </c>
      <c r="H63" s="30"/>
    </row>
    <row r="64" spans="1:8" hidden="1" outlineLevel="1" x14ac:dyDescent="0.25"/>
    <row r="65" spans="1:7" x14ac:dyDescent="0.25">
      <c r="B65" s="31"/>
      <c r="C65" s="31" t="s">
        <v>123</v>
      </c>
      <c r="D65" s="31"/>
      <c r="E65" s="31"/>
      <c r="F65" s="31" t="s">
        <v>11</v>
      </c>
      <c r="G65" s="32" t="s">
        <v>12</v>
      </c>
    </row>
    <row r="66" spans="1:7" x14ac:dyDescent="0.25">
      <c r="B66" s="33"/>
      <c r="C66" s="22" t="s">
        <v>124</v>
      </c>
      <c r="D66" s="15"/>
      <c r="E66" s="34"/>
      <c r="F66" s="35" t="s">
        <v>125</v>
      </c>
      <c r="G66" s="36">
        <v>0</v>
      </c>
    </row>
    <row r="67" spans="1:7" x14ac:dyDescent="0.25">
      <c r="B67" s="33" t="s">
        <v>126</v>
      </c>
      <c r="C67" s="22" t="s">
        <v>127</v>
      </c>
      <c r="D67" s="22"/>
      <c r="E67" s="27"/>
      <c r="F67" s="17">
        <v>124072796.45999999</v>
      </c>
      <c r="G67" s="36">
        <f>+F67/$F$75</f>
        <v>2.2474167671435227E-2</v>
      </c>
    </row>
    <row r="68" spans="1:7" x14ac:dyDescent="0.25">
      <c r="B68" s="33"/>
      <c r="C68" s="22" t="s">
        <v>128</v>
      </c>
      <c r="D68" s="15"/>
      <c r="E68" s="34"/>
      <c r="F68" s="27" t="s">
        <v>125</v>
      </c>
      <c r="G68" s="36">
        <v>0</v>
      </c>
    </row>
    <row r="69" spans="1:7" x14ac:dyDescent="0.25">
      <c r="B69" s="33"/>
      <c r="C69" s="22" t="s">
        <v>129</v>
      </c>
      <c r="D69" s="15"/>
      <c r="E69" s="34"/>
      <c r="F69" s="27" t="s">
        <v>125</v>
      </c>
      <c r="G69" s="36">
        <v>0</v>
      </c>
    </row>
    <row r="70" spans="1:7" x14ac:dyDescent="0.25">
      <c r="B70" s="33"/>
      <c r="C70" s="22" t="s">
        <v>130</v>
      </c>
      <c r="D70" s="15"/>
      <c r="E70" s="34"/>
      <c r="F70" s="27" t="s">
        <v>125</v>
      </c>
      <c r="G70" s="36">
        <v>0</v>
      </c>
    </row>
    <row r="71" spans="1:7" x14ac:dyDescent="0.25">
      <c r="B71" s="15" t="s">
        <v>121</v>
      </c>
      <c r="C71" s="15" t="s">
        <v>131</v>
      </c>
      <c r="D71" s="15"/>
      <c r="E71" s="34"/>
      <c r="F71" s="17">
        <v>110233918.7</v>
      </c>
      <c r="G71" s="36">
        <f>+F71/$F$75</f>
        <v>1.9967435591264817E-2</v>
      </c>
    </row>
    <row r="72" spans="1:7" x14ac:dyDescent="0.25">
      <c r="B72" s="33"/>
      <c r="C72" s="15"/>
      <c r="D72" s="15"/>
      <c r="E72" s="34"/>
      <c r="F72" s="35"/>
      <c r="G72" s="36"/>
    </row>
    <row r="73" spans="1:7" x14ac:dyDescent="0.25">
      <c r="B73" s="33"/>
      <c r="C73" s="15" t="s">
        <v>132</v>
      </c>
      <c r="D73" s="15"/>
      <c r="E73" s="34"/>
      <c r="F73" s="37">
        <f>SUM(F66:F72)</f>
        <v>234306715.16</v>
      </c>
      <c r="G73" s="36">
        <f>+F73/$F$75</f>
        <v>4.2441603262700044E-2</v>
      </c>
    </row>
    <row r="74" spans="1:7" x14ac:dyDescent="0.25">
      <c r="A74" s="38" t="s">
        <v>133</v>
      </c>
      <c r="B74" s="33"/>
      <c r="C74" s="15"/>
      <c r="D74" s="15"/>
      <c r="E74" s="34"/>
      <c r="F74" s="37"/>
      <c r="G74" s="36"/>
    </row>
    <row r="75" spans="1:7" x14ac:dyDescent="0.25">
      <c r="B75" s="39"/>
      <c r="C75" s="40" t="s">
        <v>134</v>
      </c>
      <c r="D75" s="41"/>
      <c r="E75" s="42"/>
      <c r="F75" s="42">
        <f>+F73+F63</f>
        <v>5520684826.8599997</v>
      </c>
      <c r="G75" s="43">
        <v>1</v>
      </c>
    </row>
    <row r="76" spans="1:7" x14ac:dyDescent="0.25">
      <c r="F76" s="44"/>
    </row>
    <row r="77" spans="1:7" x14ac:dyDescent="0.25">
      <c r="C77" s="22" t="s">
        <v>135</v>
      </c>
      <c r="D77" s="45">
        <v>18.87</v>
      </c>
      <c r="F77" s="4">
        <v>0</v>
      </c>
    </row>
    <row r="78" spans="1:7" x14ac:dyDescent="0.25">
      <c r="C78" s="22" t="s">
        <v>136</v>
      </c>
      <c r="D78" s="45">
        <v>8.67</v>
      </c>
    </row>
    <row r="79" spans="1:7" x14ac:dyDescent="0.25">
      <c r="C79" s="22" t="s">
        <v>137</v>
      </c>
      <c r="D79" s="45">
        <v>7.43</v>
      </c>
    </row>
    <row r="80" spans="1:7" x14ac:dyDescent="0.25">
      <c r="C80" s="22" t="s">
        <v>138</v>
      </c>
      <c r="D80" s="46">
        <v>16.869700000000002</v>
      </c>
    </row>
    <row r="81" spans="1:8" x14ac:dyDescent="0.25">
      <c r="A81" s="1" t="s">
        <v>16</v>
      </c>
      <c r="C81" s="22" t="s">
        <v>139</v>
      </c>
      <c r="D81" s="46">
        <v>16.988299999999999</v>
      </c>
    </row>
    <row r="82" spans="1:8" x14ac:dyDescent="0.25">
      <c r="A82" s="15" t="s">
        <v>97</v>
      </c>
      <c r="C82" s="22" t="s">
        <v>140</v>
      </c>
      <c r="D82" s="47"/>
    </row>
    <row r="83" spans="1:8" x14ac:dyDescent="0.25">
      <c r="C83" s="22" t="s">
        <v>141</v>
      </c>
      <c r="D83" s="48">
        <v>0</v>
      </c>
    </row>
    <row r="84" spans="1:8" x14ac:dyDescent="0.25">
      <c r="C84" s="22" t="s">
        <v>142</v>
      </c>
      <c r="D84" s="48">
        <v>0</v>
      </c>
      <c r="F84" s="44"/>
      <c r="G84" s="49"/>
    </row>
    <row r="85" spans="1:8" x14ac:dyDescent="0.25">
      <c r="B85" s="50"/>
      <c r="C85" s="13"/>
    </row>
    <row r="86" spans="1:8" x14ac:dyDescent="0.25">
      <c r="F86" s="4"/>
    </row>
    <row r="87" spans="1:8" x14ac:dyDescent="0.25">
      <c r="C87" s="31" t="s">
        <v>143</v>
      </c>
      <c r="D87" s="31"/>
      <c r="E87" s="31"/>
      <c r="F87" s="31"/>
      <c r="G87" s="32"/>
    </row>
    <row r="88" spans="1:8" x14ac:dyDescent="0.25">
      <c r="C88" s="31" t="s">
        <v>144</v>
      </c>
      <c r="D88" s="31"/>
      <c r="E88" s="31"/>
      <c r="F88" s="31" t="s">
        <v>11</v>
      </c>
      <c r="G88" s="32" t="s">
        <v>12</v>
      </c>
    </row>
    <row r="89" spans="1:8" x14ac:dyDescent="0.25">
      <c r="C89" s="22" t="s">
        <v>145</v>
      </c>
      <c r="D89" s="15"/>
      <c r="E89" s="34"/>
      <c r="F89" s="51">
        <f>SUMIF(Table134567685789[[Industry ]],A81,Table134567685789[Market Value])</f>
        <v>4418179958.4899998</v>
      </c>
      <c r="G89" s="52">
        <f>+F89/$F$75</f>
        <v>0.80029563306966178</v>
      </c>
    </row>
    <row r="90" spans="1:8" x14ac:dyDescent="0.25">
      <c r="C90" s="15" t="s">
        <v>146</v>
      </c>
      <c r="D90" s="15"/>
      <c r="E90" s="34"/>
      <c r="F90" s="51">
        <f>SUMIF(Table134567685789[[Industry ]],A82,Table134567685789[Market Value])</f>
        <v>767315353.21000004</v>
      </c>
      <c r="G90" s="52">
        <f>+F90/$F$75</f>
        <v>0.13898916117738713</v>
      </c>
    </row>
    <row r="91" spans="1:8" x14ac:dyDescent="0.25">
      <c r="C91" s="15" t="s">
        <v>147</v>
      </c>
      <c r="D91" s="15"/>
      <c r="E91" s="34"/>
      <c r="F91" s="51">
        <f>SUMIF($E$103:$E$110,C91,H103:H110)</f>
        <v>100882800</v>
      </c>
      <c r="G91" s="52">
        <f>+F91/$F$75</f>
        <v>1.8273602490251038E-2</v>
      </c>
    </row>
    <row r="92" spans="1:8" x14ac:dyDescent="0.25">
      <c r="C92" s="16" t="s">
        <v>148</v>
      </c>
      <c r="D92" s="15"/>
      <c r="E92" s="34"/>
      <c r="F92" s="51">
        <f>SUM(F89:F91)</f>
        <v>5286378111.6999998</v>
      </c>
      <c r="G92" s="53">
        <f>SUM(G89:G91)</f>
        <v>0.95755839673729992</v>
      </c>
    </row>
    <row r="93" spans="1:8" x14ac:dyDescent="0.25">
      <c r="E93" s="1"/>
      <c r="G93" s="1"/>
    </row>
    <row r="94" spans="1:8" x14ac:dyDescent="0.25">
      <c r="C94" s="15" t="s">
        <v>149</v>
      </c>
      <c r="D94" s="15"/>
      <c r="E94" s="34"/>
      <c r="F94" s="51">
        <f t="shared" ref="F94:F100" si="1">SUMIF($E$103:$E$110,C94,H106:H113)</f>
        <v>0</v>
      </c>
      <c r="G94" s="52">
        <f t="shared" ref="G94:G100" si="2">+F94/$F$75</f>
        <v>0</v>
      </c>
      <c r="H94" s="15"/>
    </row>
    <row r="95" spans="1:8" x14ac:dyDescent="0.25">
      <c r="C95" s="15" t="s">
        <v>150</v>
      </c>
      <c r="D95" s="15"/>
      <c r="E95" s="34"/>
      <c r="F95" s="51">
        <f t="shared" si="1"/>
        <v>0</v>
      </c>
      <c r="G95" s="52">
        <f t="shared" si="2"/>
        <v>0</v>
      </c>
      <c r="H95" s="15"/>
    </row>
    <row r="96" spans="1:8" x14ac:dyDescent="0.25">
      <c r="C96" s="15" t="s">
        <v>151</v>
      </c>
      <c r="D96" s="15"/>
      <c r="E96" s="34"/>
      <c r="F96" s="51">
        <f t="shared" si="1"/>
        <v>0</v>
      </c>
      <c r="G96" s="52">
        <f t="shared" si="2"/>
        <v>0</v>
      </c>
      <c r="H96" s="15"/>
    </row>
    <row r="97" spans="3:8" x14ac:dyDescent="0.25">
      <c r="C97" s="15" t="s">
        <v>152</v>
      </c>
      <c r="D97" s="15"/>
      <c r="E97" s="34"/>
      <c r="F97" s="51">
        <f t="shared" si="1"/>
        <v>0</v>
      </c>
      <c r="G97" s="52">
        <f t="shared" si="2"/>
        <v>0</v>
      </c>
      <c r="H97" s="15"/>
    </row>
    <row r="98" spans="3:8" x14ac:dyDescent="0.25">
      <c r="C98" s="15" t="s">
        <v>153</v>
      </c>
      <c r="D98" s="15"/>
      <c r="E98" s="34"/>
      <c r="F98" s="51">
        <f>SUMIF($E$103:$E$110,C98,H110:H117)</f>
        <v>0</v>
      </c>
      <c r="G98" s="52">
        <f t="shared" si="2"/>
        <v>0</v>
      </c>
      <c r="H98" s="15"/>
    </row>
    <row r="99" spans="3:8" x14ac:dyDescent="0.25">
      <c r="C99" s="15" t="s">
        <v>154</v>
      </c>
      <c r="D99" s="15"/>
      <c r="E99" s="34"/>
      <c r="F99" s="51">
        <f t="shared" si="1"/>
        <v>0</v>
      </c>
      <c r="G99" s="52">
        <f t="shared" si="2"/>
        <v>0</v>
      </c>
      <c r="H99" s="15"/>
    </row>
    <row r="100" spans="3:8" x14ac:dyDescent="0.25">
      <c r="C100" s="15" t="s">
        <v>155</v>
      </c>
      <c r="D100" s="15"/>
      <c r="E100" s="34"/>
      <c r="F100" s="51">
        <f t="shared" si="1"/>
        <v>0</v>
      </c>
      <c r="G100" s="52">
        <f t="shared" si="2"/>
        <v>0</v>
      </c>
      <c r="H100" s="15"/>
    </row>
    <row r="103" spans="3:8" x14ac:dyDescent="0.25">
      <c r="E103" s="15" t="s">
        <v>147</v>
      </c>
      <c r="F103" s="15" t="s">
        <v>156</v>
      </c>
      <c r="G103" s="7">
        <f>SUMIF($H$7:$H$54,F103,$E$7:$E$54)</f>
        <v>0</v>
      </c>
      <c r="H103" s="54">
        <f t="shared" ref="H103:H110" si="3">SUMIF($H$7:$H$62,F103,$F$7:$F$62)</f>
        <v>0</v>
      </c>
    </row>
    <row r="104" spans="3:8" x14ac:dyDescent="0.25">
      <c r="E104" s="15" t="s">
        <v>147</v>
      </c>
      <c r="F104" s="15" t="s">
        <v>157</v>
      </c>
      <c r="G104" s="7">
        <f>SUMIF($H$7:$H$54,F104,$E$7:$E$54)</f>
        <v>0</v>
      </c>
      <c r="H104" s="54">
        <f t="shared" si="3"/>
        <v>0</v>
      </c>
    </row>
    <row r="105" spans="3:8" x14ac:dyDescent="0.25">
      <c r="E105" s="15" t="s">
        <v>147</v>
      </c>
      <c r="F105" s="16" t="s">
        <v>119</v>
      </c>
      <c r="G105" s="7">
        <f>H105/$F$75</f>
        <v>1.8273602490251038E-2</v>
      </c>
      <c r="H105" s="54">
        <f t="shared" si="3"/>
        <v>100882800</v>
      </c>
    </row>
    <row r="106" spans="3:8" x14ac:dyDescent="0.25">
      <c r="E106" s="15" t="s">
        <v>158</v>
      </c>
      <c r="F106" s="15" t="s">
        <v>159</v>
      </c>
      <c r="G106" s="7">
        <f>SUMIF($H$7:$H$54,F106,$E$7:$E$54)</f>
        <v>0</v>
      </c>
      <c r="H106" s="54">
        <f t="shared" si="3"/>
        <v>0</v>
      </c>
    </row>
    <row r="107" spans="3:8" x14ac:dyDescent="0.25">
      <c r="E107" s="15" t="s">
        <v>149</v>
      </c>
      <c r="F107" s="15" t="s">
        <v>160</v>
      </c>
      <c r="G107" s="7">
        <f>SUMIF($H$7:$H$54,F107,$E$7:$E$54)</f>
        <v>0</v>
      </c>
      <c r="H107" s="54">
        <f t="shared" si="3"/>
        <v>0</v>
      </c>
    </row>
    <row r="108" spans="3:8" x14ac:dyDescent="0.25">
      <c r="E108" s="15" t="s">
        <v>147</v>
      </c>
      <c r="F108" s="15" t="s">
        <v>161</v>
      </c>
      <c r="G108" s="7">
        <f>SUMIF($H$7:$H$54,F108,$E$7:$E$54)</f>
        <v>0</v>
      </c>
      <c r="H108" s="54">
        <f t="shared" si="3"/>
        <v>0</v>
      </c>
    </row>
    <row r="109" spans="3:8" x14ac:dyDescent="0.25">
      <c r="E109" s="15" t="s">
        <v>149</v>
      </c>
      <c r="F109" s="15" t="s">
        <v>162</v>
      </c>
      <c r="G109" s="7">
        <f>SUMIF($H$7:$H$54,F109,$E$7:$E$54)</f>
        <v>0</v>
      </c>
      <c r="H109" s="54">
        <f t="shared" si="3"/>
        <v>0</v>
      </c>
    </row>
    <row r="110" spans="3:8" x14ac:dyDescent="0.25">
      <c r="E110" s="15" t="s">
        <v>147</v>
      </c>
      <c r="F110" s="15" t="s">
        <v>163</v>
      </c>
      <c r="G110" s="7">
        <f>SUMIF($H$7:$H$54,F110,$E$7:$E$54)</f>
        <v>0</v>
      </c>
      <c r="H110" s="54">
        <f t="shared" si="3"/>
        <v>0</v>
      </c>
    </row>
    <row r="111" spans="3:8" x14ac:dyDescent="0.25">
      <c r="G111" s="55">
        <f>SUM(G101:G110)</f>
        <v>1.8273602490251038E-2</v>
      </c>
      <c r="H111" s="1">
        <f>SUM(H101:H110)</f>
        <v>100882800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2024-05-08T05:16:39Z</dcterms:created>
  <dcterms:modified xsi:type="dcterms:W3CDTF">2024-05-08T05:16:47Z</dcterms:modified>
</cp:coreProperties>
</file>