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82FE4E9A-DAD9-4F39-A1E5-DD30837D6DF9}" xr6:coauthVersionLast="47" xr6:coauthVersionMax="47" xr10:uidLastSave="{00000000-0000-0000-0000-000000000000}"/>
  <bookViews>
    <workbookView xWindow="-120" yWindow="-120" windowWidth="20730" windowHeight="11040" xr2:uid="{BD422BAD-7BFF-40DB-BEBC-4A6D15478C32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G109" i="1" s="1"/>
  <c r="H108" i="1"/>
  <c r="G108" i="1" s="1"/>
  <c r="H107" i="1"/>
  <c r="G107" i="1" s="1"/>
  <c r="H106" i="1"/>
  <c r="H105" i="1"/>
  <c r="F91" i="1" s="1"/>
  <c r="G91" i="1" s="1"/>
  <c r="H104" i="1"/>
  <c r="G104" i="1" s="1"/>
  <c r="H103" i="1"/>
  <c r="H111" i="1" s="1"/>
  <c r="H112" i="1" s="1"/>
  <c r="H102" i="1"/>
  <c r="H101" i="1"/>
  <c r="F89" i="1" s="1"/>
  <c r="G89" i="1" s="1"/>
  <c r="F98" i="1"/>
  <c r="F97" i="1"/>
  <c r="G97" i="1" s="1"/>
  <c r="F96" i="1"/>
  <c r="F95" i="1"/>
  <c r="F94" i="1"/>
  <c r="F93" i="1"/>
  <c r="G93" i="1" s="1"/>
  <c r="F90" i="1"/>
  <c r="F88" i="1"/>
  <c r="F87" i="1"/>
  <c r="F73" i="1"/>
  <c r="G51" i="1" s="1"/>
  <c r="F71" i="1"/>
  <c r="G71" i="1" s="1"/>
  <c r="F61" i="1"/>
  <c r="G61" i="1" s="1"/>
  <c r="K16" i="1"/>
  <c r="K15" i="1"/>
  <c r="K14" i="1"/>
  <c r="K13" i="1"/>
  <c r="K12" i="1"/>
  <c r="K11" i="1"/>
  <c r="K10" i="1"/>
  <c r="G10" i="1"/>
  <c r="K9" i="1"/>
  <c r="K8" i="1"/>
  <c r="K7" i="1"/>
  <c r="K17" i="1" s="1"/>
  <c r="F99" i="1" l="1"/>
  <c r="G7" i="1"/>
  <c r="G15" i="1"/>
  <c r="G28" i="1"/>
  <c r="G44" i="1"/>
  <c r="G87" i="1"/>
  <c r="G95" i="1"/>
  <c r="G21" i="1"/>
  <c r="G29" i="1"/>
  <c r="G37" i="1"/>
  <c r="G45" i="1"/>
  <c r="F92" i="1"/>
  <c r="G92" i="1" s="1"/>
  <c r="G101" i="1"/>
  <c r="G105" i="1"/>
  <c r="G23" i="1"/>
  <c r="G31" i="1"/>
  <c r="G39" i="1"/>
  <c r="G47" i="1"/>
  <c r="G69" i="1"/>
  <c r="G102" i="1"/>
  <c r="G106" i="1"/>
  <c r="G110" i="1"/>
  <c r="G14" i="1"/>
  <c r="G26" i="1"/>
  <c r="G42" i="1"/>
  <c r="G50" i="1"/>
  <c r="G98" i="1"/>
  <c r="G11" i="1"/>
  <c r="G36" i="1"/>
  <c r="G9" i="1"/>
  <c r="G13" i="1"/>
  <c r="G17" i="1"/>
  <c r="G24" i="1"/>
  <c r="G32" i="1"/>
  <c r="G40" i="1"/>
  <c r="G48" i="1"/>
  <c r="G18" i="1"/>
  <c r="G34" i="1"/>
  <c r="G90" i="1"/>
  <c r="G94" i="1"/>
  <c r="G20" i="1"/>
  <c r="G8" i="1"/>
  <c r="G12" i="1"/>
  <c r="G16" i="1"/>
  <c r="G22" i="1"/>
  <c r="G30" i="1"/>
  <c r="G38" i="1"/>
  <c r="G46" i="1"/>
  <c r="G65" i="1"/>
  <c r="G88" i="1"/>
  <c r="G96" i="1"/>
  <c r="G25" i="1"/>
  <c r="G33" i="1"/>
  <c r="G41" i="1"/>
  <c r="G49" i="1"/>
  <c r="G103" i="1"/>
  <c r="G19" i="1"/>
  <c r="G27" i="1"/>
  <c r="G35" i="1"/>
  <c r="G43" i="1"/>
  <c r="G99" i="1" l="1"/>
  <c r="G111" i="1"/>
</calcChain>
</file>

<file path=xl/sharedStrings.xml><?xml version="1.0" encoding="utf-8"?>
<sst xmlns="http://schemas.openxmlformats.org/spreadsheetml/2006/main" count="272" uniqueCount="160">
  <si>
    <t>NAME OF PENSION FUND</t>
  </si>
  <si>
    <t>ADITYA BIRLA SUN LIFE PENSION FUND MANAGEMENT LIMITED</t>
  </si>
  <si>
    <t>SCHEME NAME</t>
  </si>
  <si>
    <t>Scheme C TIER II</t>
  </si>
  <si>
    <t>MONTH</t>
  </si>
  <si>
    <t>30-04-2025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</si>
  <si>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</si>
  <si>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</si>
  <si>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</si>
  <si>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</si>
  <si>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</si>
  <si>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</si>
  <si>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</si>
  <si>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</si>
  <si>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</si>
  <si>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</si>
  <si>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</si>
  <si>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</si>
  <si>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</si>
  <si>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</si>
  <si>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</si>
  <si>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</si>
  <si>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</si>
  <si>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</si>
  <si>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</si>
  <si>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</si>
  <si>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</si>
  <si>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</si>
  <si>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</si>
  <si>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</si>
  <si>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</si>
  <si>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</si>
  <si>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</si>
  <si>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</si>
  <si>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</si>
  <si>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</si>
  <si>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</si>
  <si>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</si>
  <si>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</si>
  <si>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</si>
  <si>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</si>
  <si>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</si>
  <si>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</si>
  <si>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</si>
  <si>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</si>
  <si>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</si>
  <si>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</si>
  <si>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</si>
  <si>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</si>
  <si>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</si>
  <si>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</si>
  <si>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</si>
  <si>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</si>
  <si>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</si>
  <si>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</si>
  <si>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</si>
  <si>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</si>
  <si>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</si>
  <si>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</si>
  <si>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</si>
  <si>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</si>
  <si>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</si>
  <si>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</si>
  <si>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</si>
  <si>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</si>
  <si>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</si>
  <si>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</si>
  <si>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</si>
  <si>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</si>
  <si>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</si>
  <si>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</si>
  <si>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</si>
  <si>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</si>
  <si>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</si>
  <si>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</si>
  <si>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</si>
  <si>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</si>
  <si>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</si>
  <si>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</si>
  <si>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</si>
  <si>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</si>
  <si>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</si>
  <si>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</si>
  <si>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</si>
  <si>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</si>
  <si>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</si>
  <si>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</si>
  <si>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INE296A07RD1</t>
  </si>
  <si>
    <t>7.60 Bajaj Finance 11.02.2030</t>
  </si>
  <si>
    <t>INE296A07SY5</t>
  </si>
  <si>
    <t>7.93 Bajaj Finance 02.05.2034</t>
  </si>
  <si>
    <t>INE514E08EE3</t>
  </si>
  <si>
    <t>8.83% EXIM 03-NOV-2029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</si>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</sst>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165" fontId="0" fillId="0" borderId="4" xfId="4" applyNumberFormat="1" applyFont="1" applyBorder="1"/>
    <xf numFmtId="9" fontId="0" fillId="0" borderId="4" xfId="1" applyFont="1" applyFill="1" applyBorder="1"/>
    <xf numFmtId="164" fontId="0" fillId="0" borderId="5" xfId="3" quotePrefix="1" applyFont="1" applyFill="1" applyBorder="1"/>
    <xf numFmtId="0" fontId="7" fillId="0" borderId="0" xfId="2" applyFont="1"/>
    <xf numFmtId="0" fontId="3" fillId="0" borderId="0" xfId="2" applyFont="1"/>
    <xf numFmtId="164" fontId="7" fillId="0" borderId="0" xfId="3" quotePrefix="1" applyFont="1" applyFill="1" applyBorder="1"/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165" fontId="1" fillId="0" borderId="4" xfId="4" applyNumberFormat="1" applyFont="1" applyBorder="1" applyAlignment="1">
      <alignment horizontal="right" vertical="top"/>
    </xf>
    <xf numFmtId="10" fontId="0" fillId="0" borderId="4" xfId="1" applyNumberFormat="1" applyFont="1" applyBorder="1"/>
    <xf numFmtId="0" fontId="2" fillId="0" borderId="4" xfId="2" quotePrefix="1" applyBorder="1"/>
    <xf numFmtId="164" fontId="2" fillId="0" borderId="0" xfId="2" applyNumberFormat="1"/>
    <xf numFmtId="165" fontId="1" fillId="0" borderId="0" xfId="4" applyNumberFormat="1" applyFont="1"/>
    <xf numFmtId="9" fontId="1" fillId="0" borderId="0" xfId="1" applyFont="1"/>
    <xf numFmtId="0" fontId="3" fillId="2" borderId="4" xfId="2" applyFont="1" applyFill="1" applyBorder="1"/>
    <xf numFmtId="165" fontId="3" fillId="2" borderId="4" xfId="4" applyNumberFormat="1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4" applyNumberFormat="1" applyFont="1" applyBorder="1" applyAlignment="1">
      <alignment horizontal="right" vertical="top"/>
    </xf>
    <xf numFmtId="9" fontId="0" fillId="0" borderId="4" xfId="1" applyFont="1" applyBorder="1"/>
    <xf numFmtId="165" fontId="8" fillId="0" borderId="4" xfId="4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164" fontId="4" fillId="0" borderId="4" xfId="4" applyFont="1" applyBorder="1"/>
    <xf numFmtId="9" fontId="4" fillId="0" borderId="4" xfId="1" applyFont="1" applyBorder="1"/>
    <xf numFmtId="165" fontId="2" fillId="0" borderId="0" xfId="2" applyNumberFormat="1"/>
    <xf numFmtId="164" fontId="0" fillId="0" borderId="4" xfId="0" applyNumberFormat="1" applyBorder="1"/>
    <xf numFmtId="166" fontId="2" fillId="0" borderId="4" xfId="2" applyNumberFormat="1" applyBorder="1" applyAlignment="1">
      <alignment horizontal="right" vertical="top"/>
    </xf>
    <xf numFmtId="164" fontId="9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4" xfId="3" applyNumberFormat="1" applyFont="1" applyBorder="1" applyAlignment="1">
      <alignment vertical="top"/>
    </xf>
    <xf numFmtId="167" fontId="0" fillId="0" borderId="1" xfId="1" applyNumberFormat="1" applyFont="1" applyBorder="1" applyAlignment="1">
      <alignment vertical="center"/>
    </xf>
    <xf numFmtId="10" fontId="0" fillId="0" borderId="1" xfId="1" applyNumberFormat="1" applyFont="1" applyBorder="1" applyAlignment="1">
      <alignment vertical="center"/>
    </xf>
    <xf numFmtId="165" fontId="2" fillId="0" borderId="4" xfId="2" applyNumberFormat="1" applyBorder="1"/>
    <xf numFmtId="10" fontId="1" fillId="0" borderId="4" xfId="1" applyNumberFormat="1" applyFont="1" applyBorder="1"/>
    <xf numFmtId="10" fontId="5" fillId="0" borderId="0" xfId="1" applyNumberFormat="1" applyFont="1" applyFill="1" applyBorder="1"/>
    <xf numFmtId="9" fontId="5" fillId="0" borderId="0" xfId="1" applyFont="1" applyFill="1" applyBorder="1"/>
    <xf numFmtId="164" fontId="7" fillId="0" borderId="0" xfId="3" applyFont="1" applyFill="1" applyBorder="1"/>
    <xf numFmtId="165" fontId="5" fillId="0" borderId="0" xfId="2" applyNumberFormat="1" applyFont="1"/>
  </cellXfs>
  <cellStyles count="6">
    <cellStyle name="Comma 2 4" xfId="3" xr:uid="{F3856EC4-0B1F-4786-BBC3-E3A5B18D8D07}"/>
    <cellStyle name="Comma 3" xfId="4" xr:uid="{2E2609F0-9DE8-4831-9FF8-CB876EB0C278}"/>
    <cellStyle name="Normal" xfId="0" builtinId="0"/>
    <cellStyle name="Normal 2 4" xfId="2" xr:uid="{B59FA00A-EAC5-4904-8BB9-6CDE92FBA56E}"/>
    <cellStyle name="Percent" xfId="1" builtinId="5"/>
    <cellStyle name="Percent 2 3" xfId="5" xr:uid="{2C07073D-7C2A-4BA6-B367-B32A51B794E9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Relationship Id="rId1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5825F2-941A-478D-9ADE-7F0065F21857}" name="Table13456768578" displayName="Table13456768578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E8F7B735-CF06-4235-8CBA-E273CC49FF1E}" name="ISIN No." dataDxfId="6"/>
    <tableColumn id="2" xr3:uid="{E431F152-5E70-466D-BA2A-C19FA5D98F7D}" name="Name of the Instrument" dataDxfId="5"/>
    <tableColumn id="3" xr3:uid="{F33D57BB-33AA-4407-8372-2CC382DC83D4}" name="Industry " dataDxfId="4"/>
    <tableColumn id="4" xr3:uid="{7325B2C9-4AFC-466E-9E8E-1692225975CC}" name="Quantity" dataDxfId="3"/>
    <tableColumn id="5" xr3:uid="{EC9E0D7D-FCAE-45E4-A4BD-6BCF160EA54C}" name="Market Value" dataDxfId="2"/>
    <tableColumn id="6" xr3:uid="{08CC47C6-726E-457C-855F-DB0E2D4F2BEA}" name="% of Portfolio" dataDxfId="1" dataCellStyle="Percent"/>
    <tableColumn id="7" xr3:uid="{D14B87AA-7C73-42C2-80C7-2AB1F5BD11E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A407-AA70-4857-B369-3FDAA4A646A2}">
  <sheetPr>
    <tabColor rgb="FF7030A0"/>
  </sheetPr>
  <dimension ref="B1:K112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9.140625" style="4"/>
    <col min="2" max="2" width="16.5703125" style="4" customWidth="1"/>
    <col min="3" max="3" width="52.7109375" style="4" customWidth="1"/>
    <col min="4" max="4" width="62" style="4" customWidth="1"/>
    <col min="5" max="5" width="19.42578125" style="60" customWidth="1"/>
    <col min="6" max="6" width="29.5703125" style="4" customWidth="1"/>
    <col min="7" max="7" width="20.5703125" style="59" customWidth="1"/>
    <col min="8" max="8" width="20.7109375" style="4" bestFit="1" customWidth="1"/>
    <col min="9" max="9" width="16.28515625" style="4" bestFit="1" customWidth="1"/>
    <col min="10" max="10" width="14" style="4" bestFit="1" customWidth="1"/>
    <col min="11" max="11" width="12" style="4" bestFit="1" customWidth="1"/>
    <col min="12" max="12" width="16.140625" style="4" bestFit="1" customWidth="1"/>
    <col min="13" max="13" width="14" style="4" bestFit="1" customWidth="1"/>
    <col min="14" max="14" width="9.140625" style="4"/>
    <col min="15" max="15" width="10" style="4" bestFit="1" customWidth="1"/>
    <col min="16" max="16384" width="9.140625" style="4"/>
  </cols>
  <sheetData>
    <row r="1" spans="2:11" s="1" customFormat="1" x14ac:dyDescent="0.25">
      <c r="E1" s="2"/>
      <c r="G1" s="3"/>
      <c r="J1" s="4"/>
      <c r="K1" s="4"/>
    </row>
    <row r="2" spans="2:11" s="1" customFormat="1" x14ac:dyDescent="0.25">
      <c r="B2" s="5" t="s">
        <v>0</v>
      </c>
      <c r="D2" s="6" t="s">
        <v>1</v>
      </c>
      <c r="E2" s="2"/>
      <c r="G2" s="3"/>
      <c r="J2" s="4"/>
      <c r="K2" s="4"/>
    </row>
    <row r="3" spans="2:11" s="1" customFormat="1" x14ac:dyDescent="0.25">
      <c r="B3" s="5" t="s">
        <v>2</v>
      </c>
      <c r="D3" s="5" t="s">
        <v>3</v>
      </c>
      <c r="E3" s="2"/>
      <c r="G3" s="3"/>
      <c r="J3" s="4"/>
      <c r="K3" s="4"/>
    </row>
    <row r="4" spans="2:11" s="1" customFormat="1" x14ac:dyDescent="0.25">
      <c r="B4" s="5" t="s">
        <v>4</v>
      </c>
      <c r="D4" s="5" t="s">
        <v>5</v>
      </c>
      <c r="E4" s="2"/>
      <c r="G4" s="3"/>
      <c r="J4" s="4"/>
      <c r="K4" s="4"/>
    </row>
    <row r="5" spans="2:11" s="1" customFormat="1" x14ac:dyDescent="0.25">
      <c r="E5" s="2"/>
      <c r="G5" s="3"/>
      <c r="J5" s="4"/>
      <c r="K5" s="4"/>
    </row>
    <row r="6" spans="2:11" s="1" customFormat="1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10" t="s">
        <v>11</v>
      </c>
      <c r="H6" s="11" t="s">
        <v>12</v>
      </c>
      <c r="J6" s="4"/>
      <c r="K6" s="4"/>
    </row>
    <row r="7" spans="2:11" s="1" customFormat="1" x14ac:dyDescent="0.25">
      <c r="B7" s="12" t="s">
        <v>13</v>
      </c>
      <c r="C7" s="13" t="s">
        <v>14</v>
      </c>
      <c r="D7" s="13" t="s">
        <v>15</v>
      </c>
      <c r="E7" s="14">
        <v>20</v>
      </c>
      <c r="F7" s="15">
        <v>2098940</v>
      </c>
      <c r="G7" s="16">
        <f t="shared" ref="G7:G50" si="0">+F7/$F$73</f>
        <v>1.0192996222035398E-2</v>
      </c>
      <c r="H7" s="17" t="s">
        <v>16</v>
      </c>
      <c r="J7" s="4" t="s">
        <v>17</v>
      </c>
      <c r="K7" s="18">
        <f>SUMIF($H$7:$H$51,J7,$F$7:$F$51)</f>
        <v>29362750</v>
      </c>
    </row>
    <row r="8" spans="2:11" s="1" customFormat="1" x14ac:dyDescent="0.25">
      <c r="B8" s="12" t="s">
        <v>18</v>
      </c>
      <c r="C8" s="13" t="s">
        <v>19</v>
      </c>
      <c r="D8" s="13" t="s">
        <v>15</v>
      </c>
      <c r="E8" s="14">
        <v>7</v>
      </c>
      <c r="F8" s="15">
        <v>7391902</v>
      </c>
      <c r="G8" s="16">
        <f t="shared" si="0"/>
        <v>3.589699046168824E-2</v>
      </c>
      <c r="H8" s="17" t="s">
        <v>17</v>
      </c>
      <c r="J8" s="4" t="s">
        <v>20</v>
      </c>
      <c r="K8" s="18">
        <f t="shared" ref="K8:K16" si="1">SUMIF($H$7:$H$51,J8,$F$7:$F$51)</f>
        <v>0</v>
      </c>
    </row>
    <row r="9" spans="2:11" s="1" customFormat="1" x14ac:dyDescent="0.25">
      <c r="B9" s="12" t="s">
        <v>21</v>
      </c>
      <c r="C9" s="13" t="s">
        <v>22</v>
      </c>
      <c r="D9" s="13" t="s">
        <v>15</v>
      </c>
      <c r="E9" s="14">
        <v>4</v>
      </c>
      <c r="F9" s="15">
        <v>4219768</v>
      </c>
      <c r="G9" s="16">
        <f t="shared" si="0"/>
        <v>2.0492286240609961E-2</v>
      </c>
      <c r="H9" s="17" t="s">
        <v>17</v>
      </c>
      <c r="J9" s="19" t="s">
        <v>16</v>
      </c>
      <c r="K9" s="18">
        <f t="shared" si="1"/>
        <v>138698358.40000001</v>
      </c>
    </row>
    <row r="10" spans="2:11" s="1" customFormat="1" x14ac:dyDescent="0.25">
      <c r="B10" s="12" t="s">
        <v>23</v>
      </c>
      <c r="C10" s="13" t="s">
        <v>24</v>
      </c>
      <c r="D10" s="13" t="s">
        <v>25</v>
      </c>
      <c r="E10" s="14">
        <v>9</v>
      </c>
      <c r="F10" s="15">
        <v>9300978</v>
      </c>
      <c r="G10" s="16">
        <f t="shared" si="0"/>
        <v>4.51679579288757E-2</v>
      </c>
      <c r="H10" s="17" t="s">
        <v>16</v>
      </c>
      <c r="J10" s="4" t="s">
        <v>26</v>
      </c>
      <c r="K10" s="18">
        <f t="shared" si="1"/>
        <v>0</v>
      </c>
    </row>
    <row r="11" spans="2:11" s="1" customFormat="1" x14ac:dyDescent="0.25">
      <c r="B11" s="12" t="s">
        <v>27</v>
      </c>
      <c r="C11" s="13" t="s">
        <v>28</v>
      </c>
      <c r="D11" s="13" t="s">
        <v>25</v>
      </c>
      <c r="E11" s="14">
        <v>20</v>
      </c>
      <c r="F11" s="15">
        <v>2089850</v>
      </c>
      <c r="G11" s="16">
        <f t="shared" si="0"/>
        <v>1.014885282791346E-2</v>
      </c>
      <c r="H11" s="17" t="s">
        <v>16</v>
      </c>
      <c r="J11" s="4" t="s">
        <v>29</v>
      </c>
      <c r="K11" s="18">
        <f t="shared" si="1"/>
        <v>0</v>
      </c>
    </row>
    <row r="12" spans="2:11" s="1" customFormat="1" x14ac:dyDescent="0.25">
      <c r="B12" s="12" t="s">
        <v>30</v>
      </c>
      <c r="C12" s="13" t="s">
        <v>31</v>
      </c>
      <c r="D12" s="13" t="s">
        <v>25</v>
      </c>
      <c r="E12" s="14">
        <v>50</v>
      </c>
      <c r="F12" s="15">
        <v>5166380</v>
      </c>
      <c r="G12" s="16">
        <f t="shared" si="0"/>
        <v>2.508927926553367E-2</v>
      </c>
      <c r="H12" s="17" t="s">
        <v>16</v>
      </c>
      <c r="J12" s="20" t="s">
        <v>32</v>
      </c>
      <c r="K12" s="18">
        <f t="shared" si="1"/>
        <v>0</v>
      </c>
    </row>
    <row r="13" spans="2:11" s="1" customFormat="1" x14ac:dyDescent="0.25">
      <c r="B13" s="12" t="s">
        <v>33</v>
      </c>
      <c r="C13" s="13" t="s">
        <v>34</v>
      </c>
      <c r="D13" s="13" t="s">
        <v>15</v>
      </c>
      <c r="E13" s="14">
        <v>1</v>
      </c>
      <c r="F13" s="15">
        <v>1042173</v>
      </c>
      <c r="G13" s="16">
        <f t="shared" si="0"/>
        <v>5.0610619892456658E-3</v>
      </c>
      <c r="H13" s="17" t="s">
        <v>16</v>
      </c>
      <c r="J13" s="4" t="s">
        <v>35</v>
      </c>
      <c r="K13" s="18">
        <f t="shared" si="1"/>
        <v>0</v>
      </c>
    </row>
    <row r="14" spans="2:11" s="1" customFormat="1" x14ac:dyDescent="0.25">
      <c r="B14" s="12" t="s">
        <v>36</v>
      </c>
      <c r="C14" s="13" t="s">
        <v>37</v>
      </c>
      <c r="D14" s="13" t="s">
        <v>15</v>
      </c>
      <c r="E14" s="14">
        <v>4</v>
      </c>
      <c r="F14" s="15">
        <v>4153880</v>
      </c>
      <c r="G14" s="16">
        <f t="shared" si="0"/>
        <v>2.0172317048981106E-2</v>
      </c>
      <c r="H14" s="17" t="s">
        <v>16</v>
      </c>
      <c r="J14" s="4" t="s">
        <v>38</v>
      </c>
      <c r="K14" s="18">
        <f t="shared" si="1"/>
        <v>10445630</v>
      </c>
    </row>
    <row r="15" spans="2:11" s="1" customFormat="1" x14ac:dyDescent="0.25">
      <c r="B15" s="12" t="s">
        <v>39</v>
      </c>
      <c r="C15" s="13" t="s">
        <v>40</v>
      </c>
      <c r="D15" s="13" t="s">
        <v>15</v>
      </c>
      <c r="E15" s="14">
        <v>1</v>
      </c>
      <c r="F15" s="15">
        <v>990057</v>
      </c>
      <c r="G15" s="16">
        <f t="shared" si="0"/>
        <v>4.8079731962798848E-3</v>
      </c>
      <c r="H15" s="17" t="s">
        <v>16</v>
      </c>
      <c r="J15" s="4" t="s">
        <v>41</v>
      </c>
      <c r="K15" s="18">
        <f t="shared" si="1"/>
        <v>0</v>
      </c>
    </row>
    <row r="16" spans="2:11" s="1" customFormat="1" x14ac:dyDescent="0.25">
      <c r="B16" s="12" t="s">
        <v>42</v>
      </c>
      <c r="C16" s="13" t="s">
        <v>43</v>
      </c>
      <c r="D16" s="13" t="s">
        <v>15</v>
      </c>
      <c r="E16" s="14">
        <v>4</v>
      </c>
      <c r="F16" s="15">
        <v>3997784</v>
      </c>
      <c r="G16" s="16">
        <f t="shared" si="0"/>
        <v>1.9414274447346547E-2</v>
      </c>
      <c r="H16" s="17" t="s">
        <v>16</v>
      </c>
      <c r="J16" s="4" t="s">
        <v>44</v>
      </c>
      <c r="K16" s="18">
        <f t="shared" si="1"/>
        <v>0</v>
      </c>
    </row>
    <row r="17" spans="2:11" s="1" customFormat="1" x14ac:dyDescent="0.25">
      <c r="B17" s="12" t="s">
        <v>45</v>
      </c>
      <c r="C17" s="13" t="s">
        <v>46</v>
      </c>
      <c r="D17" s="13" t="s">
        <v>15</v>
      </c>
      <c r="E17" s="14">
        <v>50</v>
      </c>
      <c r="F17" s="15">
        <v>5238685</v>
      </c>
      <c r="G17" s="16">
        <f t="shared" si="0"/>
        <v>2.5440411071032766E-2</v>
      </c>
      <c r="H17" s="17" t="s">
        <v>16</v>
      </c>
      <c r="J17" s="4"/>
      <c r="K17" s="21">
        <f>SUM(K7:K16)</f>
        <v>178506738.40000001</v>
      </c>
    </row>
    <row r="18" spans="2:11" s="1" customFormat="1" x14ac:dyDescent="0.25">
      <c r="B18" s="12" t="s">
        <v>47</v>
      </c>
      <c r="C18" s="13" t="s">
        <v>48</v>
      </c>
      <c r="D18" s="13" t="s">
        <v>15</v>
      </c>
      <c r="E18" s="14">
        <v>20</v>
      </c>
      <c r="F18" s="15">
        <v>2070144</v>
      </c>
      <c r="G18" s="16">
        <f t="shared" si="0"/>
        <v>1.0053155388467154E-2</v>
      </c>
      <c r="H18" s="17" t="s">
        <v>16</v>
      </c>
      <c r="J18" s="4"/>
      <c r="K18" s="21"/>
    </row>
    <row r="19" spans="2:11" s="1" customFormat="1" x14ac:dyDescent="0.25">
      <c r="B19" s="12" t="s">
        <v>49</v>
      </c>
      <c r="C19" s="13" t="s">
        <v>50</v>
      </c>
      <c r="D19" s="13" t="s">
        <v>25</v>
      </c>
      <c r="E19" s="14">
        <v>6</v>
      </c>
      <c r="F19" s="15">
        <v>5926068</v>
      </c>
      <c r="G19" s="16">
        <f t="shared" si="0"/>
        <v>2.8778520937008618E-2</v>
      </c>
      <c r="H19" s="17" t="s">
        <v>16</v>
      </c>
      <c r="J19" s="4"/>
      <c r="K19" s="21"/>
    </row>
    <row r="20" spans="2:11" s="1" customFormat="1" x14ac:dyDescent="0.25">
      <c r="B20" s="12" t="s">
        <v>51</v>
      </c>
      <c r="C20" s="13" t="s">
        <v>52</v>
      </c>
      <c r="D20" s="13" t="s">
        <v>53</v>
      </c>
      <c r="E20" s="14">
        <v>1</v>
      </c>
      <c r="F20" s="15">
        <v>992918</v>
      </c>
      <c r="G20" s="16">
        <f t="shared" si="0"/>
        <v>4.8218669532196935E-3</v>
      </c>
      <c r="H20" s="17" t="s">
        <v>16</v>
      </c>
      <c r="J20" s="4"/>
      <c r="K20" s="21"/>
    </row>
    <row r="21" spans="2:11" s="1" customFormat="1" x14ac:dyDescent="0.25">
      <c r="B21" s="12" t="s">
        <v>54</v>
      </c>
      <c r="C21" s="13" t="s">
        <v>55</v>
      </c>
      <c r="D21" s="13" t="s">
        <v>56</v>
      </c>
      <c r="E21" s="14">
        <v>100</v>
      </c>
      <c r="F21" s="15">
        <v>10311080</v>
      </c>
      <c r="G21" s="16">
        <f t="shared" si="0"/>
        <v>5.0073274836395877E-2</v>
      </c>
      <c r="H21" s="17" t="s">
        <v>16</v>
      </c>
      <c r="J21" s="4"/>
      <c r="K21" s="21"/>
    </row>
    <row r="22" spans="2:11" s="1" customFormat="1" x14ac:dyDescent="0.25">
      <c r="B22" s="12" t="s">
        <v>57</v>
      </c>
      <c r="C22" s="13" t="s">
        <v>58</v>
      </c>
      <c r="D22" s="13" t="s">
        <v>53</v>
      </c>
      <c r="E22" s="14">
        <v>4</v>
      </c>
      <c r="F22" s="15">
        <v>4082420</v>
      </c>
      <c r="G22" s="16">
        <f t="shared" si="0"/>
        <v>1.9825288782319529E-2</v>
      </c>
      <c r="H22" s="17" t="s">
        <v>38</v>
      </c>
      <c r="J22" s="4"/>
      <c r="K22" s="21"/>
    </row>
    <row r="23" spans="2:11" s="1" customFormat="1" x14ac:dyDescent="0.25">
      <c r="B23" s="12" t="s">
        <v>59</v>
      </c>
      <c r="C23" s="13" t="s">
        <v>60</v>
      </c>
      <c r="D23" s="13" t="s">
        <v>61</v>
      </c>
      <c r="E23" s="14">
        <v>4</v>
      </c>
      <c r="F23" s="15">
        <v>3989476</v>
      </c>
      <c r="G23" s="16">
        <f t="shared" si="0"/>
        <v>1.9373928647746431E-2</v>
      </c>
      <c r="H23" s="17" t="s">
        <v>16</v>
      </c>
      <c r="J23" s="4"/>
      <c r="K23" s="21"/>
    </row>
    <row r="24" spans="2:11" s="1" customFormat="1" x14ac:dyDescent="0.25">
      <c r="B24" s="12" t="s">
        <v>62</v>
      </c>
      <c r="C24" s="13" t="s">
        <v>63</v>
      </c>
      <c r="D24" s="13" t="s">
        <v>15</v>
      </c>
      <c r="E24" s="14">
        <v>600</v>
      </c>
      <c r="F24" s="15">
        <v>597006</v>
      </c>
      <c r="G24" s="16">
        <f t="shared" si="0"/>
        <v>2.8992157482026475E-3</v>
      </c>
      <c r="H24" s="17" t="s">
        <v>16</v>
      </c>
      <c r="J24" s="4"/>
      <c r="K24" s="21"/>
    </row>
    <row r="25" spans="2:11" s="1" customFormat="1" x14ac:dyDescent="0.25">
      <c r="B25" s="12" t="s">
        <v>64</v>
      </c>
      <c r="C25" s="13" t="s">
        <v>65</v>
      </c>
      <c r="D25" s="13" t="s">
        <v>15</v>
      </c>
      <c r="E25" s="14">
        <v>10400</v>
      </c>
      <c r="F25" s="15">
        <v>10501244</v>
      </c>
      <c r="G25" s="16">
        <f t="shared" si="0"/>
        <v>5.0996760468937606E-2</v>
      </c>
      <c r="H25" s="17" t="s">
        <v>17</v>
      </c>
      <c r="J25" s="4"/>
      <c r="K25" s="21"/>
    </row>
    <row r="26" spans="2:11" s="1" customFormat="1" x14ac:dyDescent="0.25">
      <c r="B26" s="12" t="s">
        <v>66</v>
      </c>
      <c r="C26" s="13" t="s">
        <v>67</v>
      </c>
      <c r="D26" s="13" t="s">
        <v>15</v>
      </c>
      <c r="E26" s="14">
        <v>2</v>
      </c>
      <c r="F26" s="15">
        <v>2042326</v>
      </c>
      <c r="G26" s="16">
        <f t="shared" si="0"/>
        <v>9.9180639761806758E-3</v>
      </c>
      <c r="H26" s="17" t="s">
        <v>16</v>
      </c>
      <c r="J26" s="4"/>
      <c r="K26" s="21"/>
    </row>
    <row r="27" spans="2:11" s="1" customFormat="1" x14ac:dyDescent="0.25">
      <c r="B27" s="12" t="s">
        <v>68</v>
      </c>
      <c r="C27" s="13" t="s">
        <v>69</v>
      </c>
      <c r="D27" s="13" t="s">
        <v>15</v>
      </c>
      <c r="E27" s="14">
        <v>1</v>
      </c>
      <c r="F27" s="15">
        <v>1036604</v>
      </c>
      <c r="G27" s="16">
        <f t="shared" si="0"/>
        <v>5.0340174829898816E-3</v>
      </c>
      <c r="H27" s="17" t="s">
        <v>16</v>
      </c>
      <c r="J27" s="4"/>
      <c r="K27" s="21"/>
    </row>
    <row r="28" spans="2:11" s="1" customFormat="1" x14ac:dyDescent="0.25">
      <c r="B28" s="12" t="s">
        <v>70</v>
      </c>
      <c r="C28" s="13" t="s">
        <v>71</v>
      </c>
      <c r="D28" s="13" t="s">
        <v>15</v>
      </c>
      <c r="E28" s="14">
        <v>2</v>
      </c>
      <c r="F28" s="15">
        <v>2102984</v>
      </c>
      <c r="G28" s="16">
        <f t="shared" si="0"/>
        <v>1.0212634933347732E-2</v>
      </c>
      <c r="H28" s="17" t="s">
        <v>16</v>
      </c>
      <c r="J28" s="4"/>
      <c r="K28" s="21"/>
    </row>
    <row r="29" spans="2:11" s="1" customFormat="1" x14ac:dyDescent="0.25">
      <c r="B29" s="12" t="s">
        <v>72</v>
      </c>
      <c r="C29" s="13" t="s">
        <v>73</v>
      </c>
      <c r="D29" s="13" t="s">
        <v>74</v>
      </c>
      <c r="E29" s="14">
        <v>2</v>
      </c>
      <c r="F29" s="15">
        <v>2162426</v>
      </c>
      <c r="G29" s="16">
        <f t="shared" si="0"/>
        <v>1.0501300679595949E-2</v>
      </c>
      <c r="H29" s="17" t="s">
        <v>16</v>
      </c>
      <c r="J29" s="4"/>
      <c r="K29" s="21"/>
    </row>
    <row r="30" spans="2:11" s="1" customFormat="1" x14ac:dyDescent="0.25">
      <c r="B30" s="12" t="s">
        <v>75</v>
      </c>
      <c r="C30" s="13" t="s">
        <v>76</v>
      </c>
      <c r="D30" s="13" t="s">
        <v>74</v>
      </c>
      <c r="E30" s="14">
        <v>1</v>
      </c>
      <c r="F30" s="15">
        <v>1062207</v>
      </c>
      <c r="G30" s="16">
        <f t="shared" si="0"/>
        <v>5.1583522816371855E-3</v>
      </c>
      <c r="H30" s="17" t="s">
        <v>16</v>
      </c>
      <c r="J30" s="4"/>
      <c r="K30" s="21"/>
    </row>
    <row r="31" spans="2:11" s="1" customFormat="1" x14ac:dyDescent="0.25">
      <c r="B31" s="12" t="s">
        <v>77</v>
      </c>
      <c r="C31" s="13" t="s">
        <v>78</v>
      </c>
      <c r="D31" s="13" t="s">
        <v>74</v>
      </c>
      <c r="E31" s="14">
        <v>5</v>
      </c>
      <c r="F31" s="15">
        <v>5210390</v>
      </c>
      <c r="G31" s="16">
        <f t="shared" si="0"/>
        <v>2.5303003223213157E-2</v>
      </c>
      <c r="H31" s="17" t="s">
        <v>17</v>
      </c>
      <c r="J31" s="4"/>
      <c r="K31" s="21"/>
    </row>
    <row r="32" spans="2:11" s="1" customFormat="1" x14ac:dyDescent="0.25">
      <c r="B32" s="12" t="s">
        <v>79</v>
      </c>
      <c r="C32" s="13" t="s">
        <v>80</v>
      </c>
      <c r="D32" s="13" t="s">
        <v>25</v>
      </c>
      <c r="E32" s="14">
        <v>100</v>
      </c>
      <c r="F32" s="15">
        <v>10283940</v>
      </c>
      <c r="G32" s="16">
        <f t="shared" si="0"/>
        <v>4.9941475967697373E-2</v>
      </c>
      <c r="H32" s="17" t="s">
        <v>16</v>
      </c>
      <c r="J32" s="4"/>
      <c r="K32" s="21"/>
    </row>
    <row r="33" spans="2:11" s="1" customFormat="1" x14ac:dyDescent="0.25">
      <c r="B33" s="12" t="s">
        <v>81</v>
      </c>
      <c r="C33" s="13" t="s">
        <v>82</v>
      </c>
      <c r="D33" s="13" t="s">
        <v>56</v>
      </c>
      <c r="E33" s="14">
        <v>2</v>
      </c>
      <c r="F33" s="15">
        <v>2202508</v>
      </c>
      <c r="G33" s="16">
        <f t="shared" si="0"/>
        <v>1.0695949252004698E-2</v>
      </c>
      <c r="H33" s="17" t="s">
        <v>16</v>
      </c>
      <c r="J33" s="4"/>
      <c r="K33" s="21"/>
    </row>
    <row r="34" spans="2:11" s="1" customFormat="1" x14ac:dyDescent="0.25">
      <c r="B34" s="12" t="s">
        <v>83</v>
      </c>
      <c r="C34" s="13" t="s">
        <v>84</v>
      </c>
      <c r="D34" s="13" t="s">
        <v>56</v>
      </c>
      <c r="E34" s="14">
        <v>8</v>
      </c>
      <c r="F34" s="15">
        <v>8849288</v>
      </c>
      <c r="G34" s="16">
        <f t="shared" si="0"/>
        <v>4.2974434310510637E-2</v>
      </c>
      <c r="H34" s="17" t="s">
        <v>16</v>
      </c>
      <c r="J34" s="4"/>
      <c r="K34" s="21"/>
    </row>
    <row r="35" spans="2:11" s="1" customFormat="1" x14ac:dyDescent="0.25">
      <c r="B35" s="12" t="s">
        <v>85</v>
      </c>
      <c r="C35" s="13" t="s">
        <v>86</v>
      </c>
      <c r="D35" s="13" t="s">
        <v>56</v>
      </c>
      <c r="E35" s="14">
        <v>60</v>
      </c>
      <c r="F35" s="15">
        <v>6360666</v>
      </c>
      <c r="G35" s="16">
        <f t="shared" si="0"/>
        <v>3.0889041376899299E-2</v>
      </c>
      <c r="H35" s="17" t="s">
        <v>16</v>
      </c>
      <c r="J35" s="4"/>
      <c r="K35" s="21"/>
    </row>
    <row r="36" spans="2:11" s="1" customFormat="1" x14ac:dyDescent="0.25">
      <c r="B36" s="12" t="s">
        <v>87</v>
      </c>
      <c r="C36" s="13" t="s">
        <v>88</v>
      </c>
      <c r="D36" s="13" t="s">
        <v>15</v>
      </c>
      <c r="E36" s="14">
        <v>10</v>
      </c>
      <c r="F36" s="15">
        <v>10106790</v>
      </c>
      <c r="G36" s="16">
        <f t="shared" si="0"/>
        <v>4.9081189689512396E-2</v>
      </c>
      <c r="H36" s="17" t="s">
        <v>16</v>
      </c>
      <c r="J36" s="4"/>
      <c r="K36" s="21"/>
    </row>
    <row r="37" spans="2:11" s="1" customFormat="1" x14ac:dyDescent="0.25">
      <c r="B37" s="12" t="s">
        <v>89</v>
      </c>
      <c r="C37" s="13" t="s">
        <v>90</v>
      </c>
      <c r="D37" s="13" t="s">
        <v>15</v>
      </c>
      <c r="E37" s="14">
        <v>50</v>
      </c>
      <c r="F37" s="15">
        <v>5143635</v>
      </c>
      <c r="G37" s="16">
        <f t="shared" si="0"/>
        <v>2.4978823655049238E-2</v>
      </c>
      <c r="H37" s="17" t="s">
        <v>16</v>
      </c>
      <c r="J37" s="4"/>
      <c r="K37" s="21"/>
    </row>
    <row r="38" spans="2:11" s="1" customFormat="1" x14ac:dyDescent="0.25">
      <c r="B38" s="12" t="s">
        <v>91</v>
      </c>
      <c r="C38" s="13" t="s">
        <v>92</v>
      </c>
      <c r="D38" s="13" t="s">
        <v>56</v>
      </c>
      <c r="E38" s="14">
        <v>1</v>
      </c>
      <c r="F38" s="15">
        <v>1076261</v>
      </c>
      <c r="G38" s="16">
        <f t="shared" si="0"/>
        <v>5.2266021453324252E-3</v>
      </c>
      <c r="H38" s="17" t="s">
        <v>16</v>
      </c>
      <c r="J38" s="4"/>
      <c r="K38" s="21"/>
    </row>
    <row r="39" spans="2:11" s="1" customFormat="1" x14ac:dyDescent="0.25">
      <c r="B39" s="12" t="s">
        <v>93</v>
      </c>
      <c r="C39" s="13" t="s">
        <v>94</v>
      </c>
      <c r="D39" s="13" t="s">
        <v>56</v>
      </c>
      <c r="E39" s="14">
        <v>1</v>
      </c>
      <c r="F39" s="15">
        <v>1062069</v>
      </c>
      <c r="G39" s="16">
        <f t="shared" si="0"/>
        <v>5.1576821178980405E-3</v>
      </c>
      <c r="H39" s="17" t="s">
        <v>16</v>
      </c>
      <c r="J39" s="4"/>
      <c r="K39" s="21"/>
    </row>
    <row r="40" spans="2:11" s="1" customFormat="1" x14ac:dyDescent="0.25">
      <c r="B40" s="12" t="s">
        <v>95</v>
      </c>
      <c r="C40" s="13" t="s">
        <v>96</v>
      </c>
      <c r="D40" s="13" t="s">
        <v>56</v>
      </c>
      <c r="E40" s="14">
        <v>50</v>
      </c>
      <c r="F40" s="15">
        <v>5095155</v>
      </c>
      <c r="G40" s="16">
        <f t="shared" si="0"/>
        <v>2.4743392219732232E-2</v>
      </c>
      <c r="H40" s="17" t="s">
        <v>16</v>
      </c>
      <c r="J40" s="4"/>
      <c r="K40" s="21"/>
    </row>
    <row r="41" spans="2:11" s="1" customFormat="1" x14ac:dyDescent="0.25">
      <c r="B41" s="12" t="s">
        <v>97</v>
      </c>
      <c r="C41" s="13" t="s">
        <v>98</v>
      </c>
      <c r="D41" s="13" t="s">
        <v>99</v>
      </c>
      <c r="E41" s="14">
        <v>50</v>
      </c>
      <c r="F41" s="15">
        <v>5056380</v>
      </c>
      <c r="G41" s="16">
        <f t="shared" si="0"/>
        <v>2.4555090777809443E-2</v>
      </c>
      <c r="H41" s="17" t="s">
        <v>16</v>
      </c>
      <c r="J41" s="4"/>
      <c r="K41" s="21"/>
    </row>
    <row r="42" spans="2:11" s="1" customFormat="1" x14ac:dyDescent="0.25">
      <c r="B42" s="12" t="s">
        <v>100</v>
      </c>
      <c r="C42" s="13" t="s">
        <v>101</v>
      </c>
      <c r="D42" s="13" t="s">
        <v>102</v>
      </c>
      <c r="E42" s="14">
        <v>3</v>
      </c>
      <c r="F42" s="15">
        <v>621284.4</v>
      </c>
      <c r="G42" s="16">
        <f t="shared" si="0"/>
        <v>3.0171179462059562E-3</v>
      </c>
      <c r="H42" s="17" t="s">
        <v>16</v>
      </c>
      <c r="J42" s="4"/>
      <c r="K42" s="21"/>
    </row>
    <row r="43" spans="2:11" s="1" customFormat="1" x14ac:dyDescent="0.25">
      <c r="B43" s="12" t="s">
        <v>103</v>
      </c>
      <c r="C43" s="13" t="s">
        <v>104</v>
      </c>
      <c r="D43" s="13" t="s">
        <v>102</v>
      </c>
      <c r="E43" s="14">
        <v>1</v>
      </c>
      <c r="F43" s="15">
        <v>1018461</v>
      </c>
      <c r="G43" s="16">
        <f t="shared" si="0"/>
        <v>4.9459103763282389E-3</v>
      </c>
      <c r="H43" s="17" t="s">
        <v>16</v>
      </c>
      <c r="J43" s="4"/>
      <c r="K43" s="21"/>
    </row>
    <row r="44" spans="2:11" s="1" customFormat="1" x14ac:dyDescent="0.25">
      <c r="B44" s="12" t="s">
        <v>105</v>
      </c>
      <c r="C44" s="13" t="s">
        <v>106</v>
      </c>
      <c r="D44" s="13" t="s">
        <v>107</v>
      </c>
      <c r="E44" s="14">
        <v>1</v>
      </c>
      <c r="F44" s="15">
        <v>1036225</v>
      </c>
      <c r="G44" s="16">
        <f t="shared" si="0"/>
        <v>5.0321769608367229E-3</v>
      </c>
      <c r="H44" s="17" t="s">
        <v>16</v>
      </c>
      <c r="J44" s="4"/>
      <c r="K44" s="21"/>
    </row>
    <row r="45" spans="2:11" s="1" customFormat="1" x14ac:dyDescent="0.25">
      <c r="B45" s="12" t="s">
        <v>108</v>
      </c>
      <c r="C45" s="13" t="s">
        <v>109</v>
      </c>
      <c r="D45" s="13" t="s">
        <v>110</v>
      </c>
      <c r="E45" s="14">
        <v>10</v>
      </c>
      <c r="F45" s="15">
        <v>2039446</v>
      </c>
      <c r="G45" s="16">
        <f t="shared" si="0"/>
        <v>9.904077950320259E-3</v>
      </c>
      <c r="H45" s="17" t="s">
        <v>17</v>
      </c>
      <c r="J45" s="4"/>
      <c r="K45" s="21"/>
    </row>
    <row r="46" spans="2:11" s="1" customFormat="1" x14ac:dyDescent="0.25">
      <c r="B46" s="12" t="s">
        <v>111</v>
      </c>
      <c r="C46" s="13" t="s">
        <v>112</v>
      </c>
      <c r="D46" s="13" t="s">
        <v>110</v>
      </c>
      <c r="E46" s="14">
        <v>60</v>
      </c>
      <c r="F46" s="15">
        <v>6363210</v>
      </c>
      <c r="G46" s="16">
        <f t="shared" si="0"/>
        <v>3.0901395699742665E-2</v>
      </c>
      <c r="H46" s="17" t="s">
        <v>38</v>
      </c>
      <c r="J46" s="4"/>
      <c r="K46" s="21"/>
    </row>
    <row r="47" spans="2:11" s="1" customFormat="1" x14ac:dyDescent="0.25">
      <c r="B47" s="12" t="s">
        <v>113</v>
      </c>
      <c r="C47" s="13" t="s">
        <v>114</v>
      </c>
      <c r="D47" s="13" t="s">
        <v>115</v>
      </c>
      <c r="E47" s="14">
        <v>5</v>
      </c>
      <c r="F47" s="15">
        <v>5301930</v>
      </c>
      <c r="G47" s="16">
        <f t="shared" si="0"/>
        <v>2.5747545170179301E-2</v>
      </c>
      <c r="H47" s="17" t="s">
        <v>16</v>
      </c>
      <c r="J47" s="4"/>
      <c r="K47" s="21"/>
    </row>
    <row r="48" spans="2:11" s="1" customFormat="1" x14ac:dyDescent="0.25">
      <c r="B48" s="12" t="s">
        <v>116</v>
      </c>
      <c r="C48" s="13" t="s">
        <v>117</v>
      </c>
      <c r="D48" s="13" t="s">
        <v>115</v>
      </c>
      <c r="E48" s="14">
        <v>4</v>
      </c>
      <c r="F48" s="15">
        <v>4023960</v>
      </c>
      <c r="G48" s="16">
        <f t="shared" si="0"/>
        <v>1.9541391882388997E-2</v>
      </c>
      <c r="H48" s="17" t="s">
        <v>16</v>
      </c>
      <c r="J48" s="4"/>
      <c r="K48" s="21"/>
    </row>
    <row r="49" spans="2:11" s="1" customFormat="1" x14ac:dyDescent="0.25">
      <c r="B49" s="12" t="s">
        <v>118</v>
      </c>
      <c r="C49" s="13" t="s">
        <v>119</v>
      </c>
      <c r="D49" s="13" t="s">
        <v>115</v>
      </c>
      <c r="E49" s="14">
        <v>3</v>
      </c>
      <c r="F49" s="15">
        <v>3074910</v>
      </c>
      <c r="G49" s="16">
        <f t="shared" si="0"/>
        <v>1.4932559298073727E-2</v>
      </c>
      <c r="H49" s="17" t="s">
        <v>16</v>
      </c>
      <c r="J49" s="4"/>
      <c r="K49" s="21"/>
    </row>
    <row r="50" spans="2:11" s="1" customFormat="1" x14ac:dyDescent="0.25">
      <c r="B50" s="12" t="s">
        <v>120</v>
      </c>
      <c r="C50" s="13" t="s">
        <v>121</v>
      </c>
      <c r="D50" s="13" t="s">
        <v>115</v>
      </c>
      <c r="E50" s="14">
        <v>1</v>
      </c>
      <c r="F50" s="15">
        <v>1008070</v>
      </c>
      <c r="G50" s="16">
        <f t="shared" si="0"/>
        <v>4.8954489892742165E-3</v>
      </c>
      <c r="H50" s="17" t="s">
        <v>16</v>
      </c>
      <c r="J50" s="4"/>
      <c r="K50" s="21"/>
    </row>
    <row r="51" spans="2:11" s="1" customFormat="1" x14ac:dyDescent="0.25">
      <c r="B51" s="12" t="s">
        <v>122</v>
      </c>
      <c r="C51" s="13" t="s">
        <v>123</v>
      </c>
      <c r="D51" s="13" t="s">
        <v>115</v>
      </c>
      <c r="E51" s="14">
        <v>1</v>
      </c>
      <c r="F51" s="15">
        <v>1004860</v>
      </c>
      <c r="G51" s="16">
        <f>+F51/$F$73</f>
        <v>4.8798603979506279E-3</v>
      </c>
      <c r="H51" s="17" t="s">
        <v>16</v>
      </c>
      <c r="J51" s="4"/>
      <c r="K51" s="21"/>
    </row>
    <row r="52" spans="2:11" s="1" customFormat="1" x14ac:dyDescent="0.25">
      <c r="B52" s="12"/>
      <c r="C52" s="13"/>
      <c r="D52" s="13"/>
      <c r="E52" s="14"/>
      <c r="F52" s="15"/>
      <c r="G52" s="16"/>
      <c r="H52" s="17"/>
      <c r="J52" s="4"/>
      <c r="K52" s="21"/>
    </row>
    <row r="53" spans="2:11" s="1" customFormat="1" hidden="1" x14ac:dyDescent="0.25">
      <c r="B53" s="12"/>
      <c r="C53" s="13"/>
      <c r="D53" s="13"/>
      <c r="E53" s="14"/>
      <c r="F53" s="15"/>
      <c r="G53" s="16"/>
      <c r="H53" s="17"/>
      <c r="J53" s="4"/>
      <c r="K53" s="21"/>
    </row>
    <row r="54" spans="2:11" s="1" customFormat="1" hidden="1" x14ac:dyDescent="0.25">
      <c r="B54" s="22"/>
      <c r="C54" s="13"/>
      <c r="D54" s="13"/>
      <c r="E54" s="14"/>
      <c r="F54" s="15"/>
      <c r="G54" s="16"/>
      <c r="H54" s="17"/>
      <c r="J54" s="4"/>
      <c r="K54" s="21"/>
    </row>
    <row r="55" spans="2:11" s="1" customFormat="1" hidden="1" x14ac:dyDescent="0.25">
      <c r="B55" s="22"/>
      <c r="C55" s="13"/>
      <c r="D55" s="13"/>
      <c r="E55" s="14"/>
      <c r="F55" s="15"/>
      <c r="G55" s="16"/>
      <c r="H55" s="17"/>
      <c r="J55" s="4"/>
      <c r="K55" s="21"/>
    </row>
    <row r="56" spans="2:11" s="1" customFormat="1" hidden="1" x14ac:dyDescent="0.25">
      <c r="B56" s="22"/>
      <c r="C56" s="13"/>
      <c r="D56" s="13"/>
      <c r="E56" s="14"/>
      <c r="F56" s="15"/>
      <c r="G56" s="16"/>
      <c r="H56" s="17"/>
      <c r="J56" s="4"/>
      <c r="K56" s="21"/>
    </row>
    <row r="57" spans="2:11" s="1" customFormat="1" hidden="1" x14ac:dyDescent="0.25">
      <c r="B57" s="22"/>
      <c r="C57" s="13"/>
      <c r="D57" s="13"/>
      <c r="E57" s="14"/>
      <c r="F57" s="15"/>
      <c r="G57" s="16"/>
      <c r="H57" s="17"/>
      <c r="J57" s="4"/>
      <c r="K57" s="21"/>
    </row>
    <row r="58" spans="2:11" s="1" customFormat="1" hidden="1" x14ac:dyDescent="0.25">
      <c r="B58" s="22"/>
      <c r="C58" s="13"/>
      <c r="D58" s="13"/>
      <c r="E58" s="14"/>
      <c r="F58" s="15"/>
      <c r="G58" s="16"/>
      <c r="H58" s="17"/>
      <c r="J58" s="4"/>
      <c r="K58" s="21"/>
    </row>
    <row r="59" spans="2:11" s="1" customFormat="1" hidden="1" x14ac:dyDescent="0.25">
      <c r="B59" s="22"/>
      <c r="C59" s="13"/>
      <c r="D59" s="13"/>
      <c r="E59" s="14"/>
      <c r="F59" s="15"/>
      <c r="G59" s="16"/>
      <c r="H59" s="17"/>
      <c r="J59" s="4"/>
      <c r="K59" s="21"/>
    </row>
    <row r="60" spans="2:11" s="1" customFormat="1" outlineLevel="1" x14ac:dyDescent="0.25">
      <c r="B60" s="22"/>
      <c r="C60" s="13"/>
      <c r="D60" s="13"/>
      <c r="E60" s="14"/>
      <c r="F60" s="15"/>
      <c r="G60" s="16"/>
      <c r="H60" s="17"/>
      <c r="J60" s="4"/>
      <c r="K60" s="4"/>
    </row>
    <row r="61" spans="2:11" s="1" customFormat="1" x14ac:dyDescent="0.25">
      <c r="B61" s="23"/>
      <c r="C61" s="23" t="s">
        <v>124</v>
      </c>
      <c r="D61" s="23"/>
      <c r="E61" s="24"/>
      <c r="F61" s="25">
        <f>SUM(F7:F60)</f>
        <v>178506738.40000001</v>
      </c>
      <c r="G61" s="26">
        <f>+F61/$F$73</f>
        <v>0.86687495122255109</v>
      </c>
      <c r="H61" s="27"/>
      <c r="I61" s="28"/>
      <c r="J61" s="4"/>
      <c r="K61" s="4"/>
    </row>
    <row r="62" spans="2:11" s="1" customFormat="1" x14ac:dyDescent="0.25">
      <c r="E62" s="2"/>
      <c r="F62" s="29"/>
      <c r="G62" s="30"/>
      <c r="J62" s="4"/>
      <c r="K62" s="4"/>
    </row>
    <row r="63" spans="2:11" s="1" customFormat="1" x14ac:dyDescent="0.25">
      <c r="B63" s="31"/>
      <c r="C63" s="31" t="s">
        <v>125</v>
      </c>
      <c r="D63" s="31"/>
      <c r="E63" s="31"/>
      <c r="F63" s="32" t="s">
        <v>10</v>
      </c>
      <c r="G63" s="33" t="s">
        <v>11</v>
      </c>
      <c r="J63" s="4"/>
      <c r="K63" s="4"/>
    </row>
    <row r="64" spans="2:11" s="1" customFormat="1" x14ac:dyDescent="0.25">
      <c r="B64" s="34"/>
      <c r="C64" s="23" t="s">
        <v>126</v>
      </c>
      <c r="D64" s="13"/>
      <c r="E64" s="35"/>
      <c r="F64" s="36" t="s">
        <v>127</v>
      </c>
      <c r="G64" s="37">
        <v>0</v>
      </c>
      <c r="J64" s="4"/>
      <c r="K64" s="4"/>
    </row>
    <row r="65" spans="2:11" s="1" customFormat="1" x14ac:dyDescent="0.25">
      <c r="B65" s="34" t="s">
        <v>128</v>
      </c>
      <c r="C65" s="23" t="s">
        <v>129</v>
      </c>
      <c r="D65" s="23"/>
      <c r="E65" s="24"/>
      <c r="F65" s="15">
        <v>22548875.380000003</v>
      </c>
      <c r="G65" s="37">
        <f>+F65/$F$73</f>
        <v>0.10950317853749371</v>
      </c>
      <c r="J65" s="4"/>
      <c r="K65" s="4"/>
    </row>
    <row r="66" spans="2:11" s="1" customFormat="1" x14ac:dyDescent="0.25">
      <c r="B66" s="34"/>
      <c r="C66" s="23" t="s">
        <v>130</v>
      </c>
      <c r="D66" s="13"/>
      <c r="E66" s="35"/>
      <c r="F66" s="36" t="s">
        <v>127</v>
      </c>
      <c r="G66" s="37">
        <v>0</v>
      </c>
      <c r="J66" s="4"/>
      <c r="K66" s="4"/>
    </row>
    <row r="67" spans="2:11" s="1" customFormat="1" x14ac:dyDescent="0.25">
      <c r="B67" s="34"/>
      <c r="C67" s="23" t="s">
        <v>131</v>
      </c>
      <c r="D67" s="13"/>
      <c r="E67" s="35"/>
      <c r="F67" s="36" t="s">
        <v>127</v>
      </c>
      <c r="G67" s="37">
        <v>0</v>
      </c>
      <c r="J67" s="4"/>
      <c r="K67" s="4"/>
    </row>
    <row r="68" spans="2:11" s="1" customFormat="1" x14ac:dyDescent="0.25">
      <c r="B68" s="34"/>
      <c r="C68" s="23" t="s">
        <v>132</v>
      </c>
      <c r="D68" s="13"/>
      <c r="E68" s="35"/>
      <c r="F68" s="36" t="s">
        <v>127</v>
      </c>
      <c r="G68" s="37">
        <v>0</v>
      </c>
      <c r="J68" s="4"/>
      <c r="K68" s="4"/>
    </row>
    <row r="69" spans="2:11" s="1" customFormat="1" x14ac:dyDescent="0.25">
      <c r="B69" s="13" t="s">
        <v>133</v>
      </c>
      <c r="C69" s="13" t="s">
        <v>134</v>
      </c>
      <c r="D69" s="13"/>
      <c r="E69" s="35"/>
      <c r="F69" s="15">
        <v>4864211.3899999997</v>
      </c>
      <c r="G69" s="37">
        <f>+F69/$F$73</f>
        <v>2.3621870239955194E-2</v>
      </c>
      <c r="J69" s="4"/>
      <c r="K69" s="4"/>
    </row>
    <row r="70" spans="2:11" s="1" customFormat="1" x14ac:dyDescent="0.25">
      <c r="B70" s="34"/>
      <c r="C70" s="13"/>
      <c r="D70" s="13"/>
      <c r="E70" s="35"/>
      <c r="F70" s="36"/>
      <c r="G70" s="37"/>
      <c r="J70" s="4"/>
      <c r="K70" s="4"/>
    </row>
    <row r="71" spans="2:11" s="1" customFormat="1" x14ac:dyDescent="0.25">
      <c r="B71" s="34"/>
      <c r="C71" s="13" t="s">
        <v>135</v>
      </c>
      <c r="D71" s="13"/>
      <c r="E71" s="35"/>
      <c r="F71" s="38">
        <f>SUM(F64:F70)</f>
        <v>27413086.770000003</v>
      </c>
      <c r="G71" s="37">
        <f>+F71/$F$73</f>
        <v>0.13312504877744891</v>
      </c>
      <c r="J71" s="4"/>
      <c r="K71" s="4"/>
    </row>
    <row r="72" spans="2:11" s="1" customFormat="1" x14ac:dyDescent="0.25">
      <c r="B72" s="34"/>
      <c r="C72" s="13"/>
      <c r="D72" s="13"/>
      <c r="E72" s="35"/>
      <c r="F72" s="38"/>
      <c r="G72" s="37"/>
      <c r="J72" s="4"/>
      <c r="K72" s="4"/>
    </row>
    <row r="73" spans="2:11" s="1" customFormat="1" x14ac:dyDescent="0.25">
      <c r="B73" s="39"/>
      <c r="C73" s="40" t="s">
        <v>136</v>
      </c>
      <c r="D73" s="41"/>
      <c r="E73" s="42"/>
      <c r="F73" s="43">
        <f>+F71+F61</f>
        <v>205919825.17000002</v>
      </c>
      <c r="G73" s="44">
        <v>1</v>
      </c>
      <c r="J73" s="4"/>
      <c r="K73" s="4"/>
    </row>
    <row r="74" spans="2:11" s="1" customFormat="1" x14ac:dyDescent="0.25">
      <c r="E74" s="2"/>
      <c r="F74" s="45"/>
      <c r="G74" s="30"/>
      <c r="J74" s="4"/>
      <c r="K74" s="4"/>
    </row>
    <row r="75" spans="2:11" s="1" customFormat="1" x14ac:dyDescent="0.25">
      <c r="C75" s="23" t="s">
        <v>137</v>
      </c>
      <c r="D75" s="46">
        <v>9.2512694652658016</v>
      </c>
      <c r="E75" s="2"/>
      <c r="F75" s="2">
        <v>0</v>
      </c>
      <c r="G75" s="30"/>
      <c r="J75" s="4"/>
      <c r="K75" s="4"/>
    </row>
    <row r="76" spans="2:11" s="1" customFormat="1" x14ac:dyDescent="0.25">
      <c r="C76" s="23" t="s">
        <v>138</v>
      </c>
      <c r="D76" s="46">
        <v>6.0403219401449633</v>
      </c>
      <c r="E76" s="2"/>
      <c r="G76" s="30"/>
      <c r="J76" s="4"/>
      <c r="K76" s="4"/>
    </row>
    <row r="77" spans="2:11" s="1" customFormat="1" x14ac:dyDescent="0.25">
      <c r="C77" s="23" t="s">
        <v>139</v>
      </c>
      <c r="D77" s="46">
        <v>7.067127190444662</v>
      </c>
      <c r="E77" s="2"/>
      <c r="G77" s="30"/>
      <c r="J77" s="4"/>
      <c r="K77" s="4"/>
    </row>
    <row r="78" spans="2:11" s="1" customFormat="1" x14ac:dyDescent="0.25">
      <c r="C78" s="23" t="s">
        <v>140</v>
      </c>
      <c r="D78" s="47">
        <v>18.591999999999999</v>
      </c>
      <c r="E78" s="2"/>
      <c r="G78" s="30"/>
      <c r="J78" s="4"/>
      <c r="K78" s="4"/>
    </row>
    <row r="79" spans="2:11" s="1" customFormat="1" x14ac:dyDescent="0.25">
      <c r="C79" s="23" t="s">
        <v>141</v>
      </c>
      <c r="D79" s="47">
        <v>18.320399999999999</v>
      </c>
      <c r="E79" s="2"/>
      <c r="G79" s="30"/>
      <c r="J79" s="4"/>
      <c r="K79" s="4"/>
    </row>
    <row r="80" spans="2:11" s="1" customFormat="1" x14ac:dyDescent="0.25">
      <c r="C80" s="23" t="s">
        <v>142</v>
      </c>
      <c r="D80" s="48"/>
      <c r="E80" s="2"/>
      <c r="G80" s="30"/>
      <c r="J80" s="4"/>
      <c r="K80" s="4"/>
    </row>
    <row r="81" spans="2:11" s="1" customFormat="1" x14ac:dyDescent="0.25">
      <c r="C81" s="23" t="s">
        <v>143</v>
      </c>
      <c r="D81" s="49">
        <v>0</v>
      </c>
      <c r="E81" s="2"/>
      <c r="G81" s="30"/>
      <c r="J81" s="4"/>
      <c r="K81" s="4"/>
    </row>
    <row r="82" spans="2:11" s="1" customFormat="1" x14ac:dyDescent="0.25">
      <c r="C82" s="23" t="s">
        <v>144</v>
      </c>
      <c r="D82" s="49">
        <v>0</v>
      </c>
      <c r="E82" s="2"/>
      <c r="F82" s="45"/>
      <c r="G82" s="50"/>
      <c r="J82" s="4"/>
      <c r="K82" s="4"/>
    </row>
    <row r="83" spans="2:11" s="1" customFormat="1" x14ac:dyDescent="0.25">
      <c r="B83" s="51"/>
      <c r="C83" s="52"/>
      <c r="E83" s="2"/>
      <c r="G83" s="30"/>
      <c r="J83" s="4"/>
      <c r="K83" s="4"/>
    </row>
    <row r="84" spans="2:11" s="1" customFormat="1" x14ac:dyDescent="0.25">
      <c r="E84" s="2"/>
      <c r="F84" s="2"/>
      <c r="G84" s="30"/>
      <c r="J84" s="4"/>
      <c r="K84" s="4"/>
    </row>
    <row r="85" spans="2:11" s="1" customFormat="1" x14ac:dyDescent="0.25">
      <c r="C85" s="31" t="s">
        <v>145</v>
      </c>
      <c r="D85" s="31"/>
      <c r="E85" s="31"/>
      <c r="F85" s="31"/>
      <c r="G85" s="33"/>
      <c r="J85" s="4"/>
      <c r="K85" s="4"/>
    </row>
    <row r="86" spans="2:11" s="1" customFormat="1" x14ac:dyDescent="0.25">
      <c r="C86" s="31" t="s">
        <v>146</v>
      </c>
      <c r="D86" s="31"/>
      <c r="E86" s="31"/>
      <c r="F86" s="31" t="s">
        <v>10</v>
      </c>
      <c r="G86" s="33" t="s">
        <v>11</v>
      </c>
      <c r="J86" s="4"/>
      <c r="K86" s="4"/>
    </row>
    <row r="87" spans="2:11" s="1" customFormat="1" x14ac:dyDescent="0.25">
      <c r="C87" s="23" t="s">
        <v>147</v>
      </c>
      <c r="D87" s="13"/>
      <c r="E87" s="35"/>
      <c r="F87" s="53">
        <f>SUMIF(Table13456768578[[Industry ]],#REF!,Table13456768578[Market Value])</f>
        <v>0</v>
      </c>
      <c r="G87" s="54">
        <f>+F87/$F$73</f>
        <v>0</v>
      </c>
      <c r="J87" s="4"/>
      <c r="K87" s="4"/>
    </row>
    <row r="88" spans="2:11" s="1" customFormat="1" x14ac:dyDescent="0.25">
      <c r="C88" s="13" t="s">
        <v>148</v>
      </c>
      <c r="D88" s="13"/>
      <c r="E88" s="35"/>
      <c r="F88" s="53">
        <f>SUMIF(Table13456768578[[Industry ]],#REF!,Table13456768578[Market Value])</f>
        <v>0</v>
      </c>
      <c r="G88" s="54">
        <f>+F88/$F$73</f>
        <v>0</v>
      </c>
      <c r="J88" s="4"/>
      <c r="K88" s="4"/>
    </row>
    <row r="89" spans="2:11" s="1" customFormat="1" x14ac:dyDescent="0.25">
      <c r="C89" s="13" t="s">
        <v>149</v>
      </c>
      <c r="D89" s="13"/>
      <c r="E89" s="35"/>
      <c r="F89" s="53">
        <f t="shared" ref="F89:F98" si="2">SUMIF($E$101:$E$110,C89,$H$101:$H$110)</f>
        <v>178506738.40000001</v>
      </c>
      <c r="G89" s="55">
        <f>+F89/$F$73</f>
        <v>0.86687495122255109</v>
      </c>
      <c r="J89" s="4"/>
      <c r="K89" s="4"/>
    </row>
    <row r="90" spans="2:11" s="1" customFormat="1" x14ac:dyDescent="0.25">
      <c r="C90" s="13" t="s">
        <v>150</v>
      </c>
      <c r="D90" s="13"/>
      <c r="E90" s="35"/>
      <c r="F90" s="53">
        <f t="shared" si="2"/>
        <v>0</v>
      </c>
      <c r="G90" s="54">
        <f t="shared" ref="G90:G98" si="3">+F90/$F$73</f>
        <v>0</v>
      </c>
      <c r="J90" s="4"/>
      <c r="K90" s="4"/>
    </row>
    <row r="91" spans="2:11" s="1" customFormat="1" x14ac:dyDescent="0.25">
      <c r="C91" s="13" t="s">
        <v>151</v>
      </c>
      <c r="D91" s="13"/>
      <c r="E91" s="35"/>
      <c r="F91" s="53">
        <f t="shared" si="2"/>
        <v>0</v>
      </c>
      <c r="G91" s="54">
        <f t="shared" si="3"/>
        <v>0</v>
      </c>
      <c r="J91" s="4"/>
      <c r="K91" s="4"/>
    </row>
    <row r="92" spans="2:11" s="1" customFormat="1" x14ac:dyDescent="0.25">
      <c r="C92" s="13" t="s">
        <v>152</v>
      </c>
      <c r="D92" s="13"/>
      <c r="E92" s="35"/>
      <c r="F92" s="53">
        <f t="shared" si="2"/>
        <v>0</v>
      </c>
      <c r="G92" s="54">
        <f t="shared" si="3"/>
        <v>0</v>
      </c>
      <c r="J92" s="4"/>
      <c r="K92" s="4"/>
    </row>
    <row r="93" spans="2:11" s="1" customFormat="1" x14ac:dyDescent="0.25">
      <c r="C93" s="13" t="s">
        <v>153</v>
      </c>
      <c r="D93" s="13"/>
      <c r="E93" s="35"/>
      <c r="F93" s="53">
        <f t="shared" si="2"/>
        <v>0</v>
      </c>
      <c r="G93" s="54">
        <f t="shared" si="3"/>
        <v>0</v>
      </c>
      <c r="J93" s="4"/>
      <c r="K93" s="4"/>
    </row>
    <row r="94" spans="2:11" s="1" customFormat="1" x14ac:dyDescent="0.25">
      <c r="C94" s="13" t="s">
        <v>154</v>
      </c>
      <c r="D94" s="13"/>
      <c r="E94" s="35"/>
      <c r="F94" s="53">
        <f t="shared" si="2"/>
        <v>0</v>
      </c>
      <c r="G94" s="54">
        <f t="shared" si="3"/>
        <v>0</v>
      </c>
      <c r="J94" s="4"/>
      <c r="K94" s="4"/>
    </row>
    <row r="95" spans="2:11" s="1" customFormat="1" x14ac:dyDescent="0.25">
      <c r="C95" s="13" t="s">
        <v>155</v>
      </c>
      <c r="D95" s="13"/>
      <c r="E95" s="35"/>
      <c r="F95" s="53">
        <f t="shared" si="2"/>
        <v>0</v>
      </c>
      <c r="G95" s="54">
        <f t="shared" si="3"/>
        <v>0</v>
      </c>
      <c r="J95" s="4"/>
      <c r="K95" s="4"/>
    </row>
    <row r="96" spans="2:11" s="1" customFormat="1" x14ac:dyDescent="0.25">
      <c r="C96" s="13" t="s">
        <v>156</v>
      </c>
      <c r="D96" s="13"/>
      <c r="E96" s="35"/>
      <c r="F96" s="53">
        <f t="shared" si="2"/>
        <v>0</v>
      </c>
      <c r="G96" s="54">
        <f t="shared" si="3"/>
        <v>0</v>
      </c>
      <c r="J96" s="4"/>
      <c r="K96" s="4"/>
    </row>
    <row r="97" spans="3:11" s="1" customFormat="1" x14ac:dyDescent="0.25">
      <c r="C97" s="13" t="s">
        <v>157</v>
      </c>
      <c r="D97" s="13"/>
      <c r="E97" s="35"/>
      <c r="F97" s="53">
        <f t="shared" si="2"/>
        <v>0</v>
      </c>
      <c r="G97" s="54">
        <f t="shared" si="3"/>
        <v>0</v>
      </c>
      <c r="J97" s="4"/>
      <c r="K97" s="4"/>
    </row>
    <row r="98" spans="3:11" s="1" customFormat="1" x14ac:dyDescent="0.25">
      <c r="C98" s="13" t="s">
        <v>158</v>
      </c>
      <c r="D98" s="13"/>
      <c r="E98" s="35"/>
      <c r="F98" s="53">
        <f t="shared" si="2"/>
        <v>0</v>
      </c>
      <c r="G98" s="54">
        <f t="shared" si="3"/>
        <v>0</v>
      </c>
      <c r="J98" s="4"/>
      <c r="K98" s="4"/>
    </row>
    <row r="99" spans="3:11" s="1" customFormat="1" x14ac:dyDescent="0.25">
      <c r="C99" s="13" t="s">
        <v>159</v>
      </c>
      <c r="D99" s="13"/>
      <c r="E99" s="35"/>
      <c r="F99" s="56">
        <f>SUM(F87:F98)</f>
        <v>178506738.40000001</v>
      </c>
      <c r="G99" s="57">
        <f>SUM(G87:G98)</f>
        <v>0.86687495122255109</v>
      </c>
      <c r="J99" s="4"/>
      <c r="K99" s="4"/>
    </row>
    <row r="101" spans="3:11" x14ac:dyDescent="0.25">
      <c r="E101" s="4" t="s">
        <v>149</v>
      </c>
      <c r="F101" s="4" t="s">
        <v>17</v>
      </c>
      <c r="G101" s="58">
        <f>H101/$F$73</f>
        <v>0.14259311834476923</v>
      </c>
      <c r="H101" s="4">
        <f t="shared" ref="H101:H110" si="4">SUMIF($H$7:$H$60,F101,$F$7:$F$60)</f>
        <v>29362750</v>
      </c>
    </row>
    <row r="102" spans="3:11" x14ac:dyDescent="0.25">
      <c r="E102" s="4" t="s">
        <v>149</v>
      </c>
      <c r="F102" s="4" t="s">
        <v>20</v>
      </c>
      <c r="G102" s="59">
        <f t="shared" ref="G102:G110" si="5">H102/$F$73</f>
        <v>0</v>
      </c>
      <c r="H102" s="4">
        <f t="shared" si="4"/>
        <v>0</v>
      </c>
      <c r="K102" s="19" t="s">
        <v>16</v>
      </c>
    </row>
    <row r="103" spans="3:11" x14ac:dyDescent="0.25">
      <c r="E103" s="4" t="s">
        <v>149</v>
      </c>
      <c r="F103" s="19" t="s">
        <v>16</v>
      </c>
      <c r="G103" s="58">
        <f>H103/$F$73</f>
        <v>0.67355514839571962</v>
      </c>
      <c r="H103" s="4">
        <f t="shared" si="4"/>
        <v>138698358.40000001</v>
      </c>
      <c r="K103" s="4" t="s">
        <v>26</v>
      </c>
    </row>
    <row r="104" spans="3:11" x14ac:dyDescent="0.25">
      <c r="E104" s="4" t="s">
        <v>149</v>
      </c>
      <c r="F104" s="4" t="s">
        <v>26</v>
      </c>
      <c r="G104" s="59">
        <f t="shared" si="5"/>
        <v>0</v>
      </c>
      <c r="H104" s="4">
        <f t="shared" si="4"/>
        <v>0</v>
      </c>
      <c r="K104" s="4" t="s">
        <v>26</v>
      </c>
    </row>
    <row r="105" spans="3:11" x14ac:dyDescent="0.25">
      <c r="E105" s="4" t="s">
        <v>151</v>
      </c>
      <c r="F105" s="4" t="s">
        <v>29</v>
      </c>
      <c r="G105" s="58">
        <f t="shared" si="5"/>
        <v>0</v>
      </c>
      <c r="H105" s="4">
        <f t="shared" si="4"/>
        <v>0</v>
      </c>
      <c r="K105" s="4" t="s">
        <v>17</v>
      </c>
    </row>
    <row r="106" spans="3:11" x14ac:dyDescent="0.25">
      <c r="E106" s="4" t="s">
        <v>151</v>
      </c>
      <c r="F106" s="20" t="s">
        <v>32</v>
      </c>
      <c r="G106" s="59">
        <f t="shared" si="5"/>
        <v>0</v>
      </c>
      <c r="H106" s="4">
        <f t="shared" si="4"/>
        <v>0</v>
      </c>
      <c r="K106" s="4" t="s">
        <v>29</v>
      </c>
    </row>
    <row r="107" spans="3:11" x14ac:dyDescent="0.25">
      <c r="E107" s="4" t="s">
        <v>152</v>
      </c>
      <c r="F107" s="4" t="s">
        <v>35</v>
      </c>
      <c r="G107" s="59">
        <f t="shared" si="5"/>
        <v>0</v>
      </c>
      <c r="H107" s="4">
        <f t="shared" si="4"/>
        <v>0</v>
      </c>
      <c r="K107" s="4" t="s">
        <v>38</v>
      </c>
    </row>
    <row r="108" spans="3:11" x14ac:dyDescent="0.25">
      <c r="E108" s="4" t="s">
        <v>149</v>
      </c>
      <c r="F108" s="4" t="s">
        <v>38</v>
      </c>
      <c r="G108" s="58">
        <f t="shared" si="5"/>
        <v>5.0726684482062197E-2</v>
      </c>
      <c r="H108" s="4">
        <f t="shared" si="4"/>
        <v>10445630</v>
      </c>
    </row>
    <row r="109" spans="3:11" x14ac:dyDescent="0.25">
      <c r="E109" s="4" t="s">
        <v>152</v>
      </c>
      <c r="F109" s="4" t="s">
        <v>41</v>
      </c>
      <c r="G109" s="59">
        <f t="shared" si="5"/>
        <v>0</v>
      </c>
      <c r="H109" s="4">
        <f t="shared" si="4"/>
        <v>0</v>
      </c>
    </row>
    <row r="110" spans="3:11" x14ac:dyDescent="0.25">
      <c r="E110" s="4" t="s">
        <v>149</v>
      </c>
      <c r="F110" s="4" t="s">
        <v>44</v>
      </c>
      <c r="G110" s="59">
        <f t="shared" si="5"/>
        <v>0</v>
      </c>
      <c r="H110" s="4">
        <f t="shared" si="4"/>
        <v>0</v>
      </c>
    </row>
    <row r="111" spans="3:11" x14ac:dyDescent="0.25">
      <c r="G111" s="58">
        <f>SUM(G101:G110)</f>
        <v>0.86687495122255109</v>
      </c>
      <c r="H111" s="4">
        <f>SUM(H101:H110)</f>
        <v>178506738.40000001</v>
      </c>
    </row>
    <row r="112" spans="3:11" x14ac:dyDescent="0.25">
      <c r="H112" s="61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2025-05-06T05:44:23Z</dcterms:created>
  <dcterms:modified xsi:type="dcterms:W3CDTF">2025-05-06T05:44:34Z</dcterms:modified>
</cp:coreProperties>
</file>