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099CB5BD-EC70-4B4B-9B95-F7FBEF356F3E}" xr6:coauthVersionLast="47" xr6:coauthVersionMax="47" xr10:uidLastSave="{00000000-0000-0000-0000-000000000000}"/>
  <bookViews>
    <workbookView xWindow="-120" yWindow="-120" windowWidth="20730" windowHeight="11040" xr2:uid="{823DFF3F-2A2C-478B-8598-1CA0FEB13FAC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Port_C1!$C$6:$H$114</definedName>
    <definedName name="IN" localSheetId="0">#REF!</definedName>
    <definedName name="IN">#REF!</definedName>
    <definedName name="_xlnm.Print_Area" localSheetId="0">Port_C1!$B$2:$H$153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4" i="1" l="1"/>
  <c r="H163" i="1"/>
  <c r="H162" i="1"/>
  <c r="H161" i="1"/>
  <c r="G161" i="1" s="1"/>
  <c r="H160" i="1"/>
  <c r="H159" i="1"/>
  <c r="H158" i="1"/>
  <c r="H157" i="1"/>
  <c r="G157" i="1" s="1"/>
  <c r="H156" i="1"/>
  <c r="H155" i="1"/>
  <c r="H165" i="1" s="1"/>
  <c r="H166" i="1" s="1"/>
  <c r="F152" i="1"/>
  <c r="F151" i="1"/>
  <c r="G151" i="1" s="1"/>
  <c r="F150" i="1"/>
  <c r="F149" i="1"/>
  <c r="G149" i="1" s="1"/>
  <c r="F148" i="1"/>
  <c r="F147" i="1"/>
  <c r="G147" i="1" s="1"/>
  <c r="F146" i="1"/>
  <c r="F144" i="1"/>
  <c r="F142" i="1"/>
  <c r="F141" i="1"/>
  <c r="G141" i="1" s="1"/>
  <c r="F127" i="1"/>
  <c r="G162" i="1" s="1"/>
  <c r="F125" i="1"/>
  <c r="G125" i="1" s="1"/>
  <c r="G123" i="1"/>
  <c r="F115" i="1"/>
  <c r="G108" i="1"/>
  <c r="G107" i="1"/>
  <c r="G104" i="1"/>
  <c r="G100" i="1"/>
  <c r="G99" i="1"/>
  <c r="G96" i="1"/>
  <c r="G92" i="1"/>
  <c r="G91" i="1"/>
  <c r="G88" i="1"/>
  <c r="G84" i="1"/>
  <c r="G83" i="1"/>
  <c r="G80" i="1"/>
  <c r="G76" i="1"/>
  <c r="G75" i="1"/>
  <c r="G72" i="1"/>
  <c r="G71" i="1"/>
  <c r="G68" i="1"/>
  <c r="G67" i="1"/>
  <c r="G64" i="1"/>
  <c r="G63" i="1"/>
  <c r="G60" i="1"/>
  <c r="G59" i="1"/>
  <c r="G56" i="1"/>
  <c r="G55" i="1"/>
  <c r="G52" i="1"/>
  <c r="G51" i="1"/>
  <c r="G48" i="1"/>
  <c r="G47" i="1"/>
  <c r="G44" i="1"/>
  <c r="G43" i="1"/>
  <c r="G41" i="1"/>
  <c r="G40" i="1"/>
  <c r="G39" i="1"/>
  <c r="G36" i="1"/>
  <c r="G35" i="1"/>
  <c r="G33" i="1"/>
  <c r="G32" i="1"/>
  <c r="G31" i="1"/>
  <c r="G28" i="1"/>
  <c r="G27" i="1"/>
  <c r="G25" i="1"/>
  <c r="G24" i="1"/>
  <c r="G23" i="1"/>
  <c r="G20" i="1"/>
  <c r="G19" i="1"/>
  <c r="G17" i="1"/>
  <c r="G16" i="1"/>
  <c r="G15" i="1"/>
  <c r="L13" i="1"/>
  <c r="G13" i="1"/>
  <c r="L12" i="1"/>
  <c r="G12" i="1"/>
  <c r="L11" i="1"/>
  <c r="G11" i="1"/>
  <c r="L10" i="1"/>
  <c r="L9" i="1"/>
  <c r="G9" i="1"/>
  <c r="L8" i="1"/>
  <c r="G8" i="1"/>
  <c r="L7" i="1"/>
  <c r="L14" i="1" s="1"/>
  <c r="G7" i="1"/>
  <c r="H153" i="1" l="1"/>
  <c r="G22" i="1"/>
  <c r="G30" i="1"/>
  <c r="G38" i="1"/>
  <c r="G46" i="1"/>
  <c r="G54" i="1"/>
  <c r="G62" i="1"/>
  <c r="G70" i="1"/>
  <c r="G78" i="1"/>
  <c r="G86" i="1"/>
  <c r="G94" i="1"/>
  <c r="G102" i="1"/>
  <c r="G115" i="1"/>
  <c r="F145" i="1"/>
  <c r="G145" i="1" s="1"/>
  <c r="G79" i="1"/>
  <c r="G87" i="1"/>
  <c r="G95" i="1"/>
  <c r="G103" i="1"/>
  <c r="G119" i="1"/>
  <c r="G142" i="1"/>
  <c r="G146" i="1"/>
  <c r="G150" i="1"/>
  <c r="G155" i="1"/>
  <c r="G159" i="1"/>
  <c r="G163" i="1"/>
  <c r="F143" i="1"/>
  <c r="G143" i="1" s="1"/>
  <c r="G153" i="1" s="1"/>
  <c r="G57" i="1"/>
  <c r="G81" i="1"/>
  <c r="G97" i="1"/>
  <c r="G156" i="1"/>
  <c r="G164" i="1"/>
  <c r="G49" i="1"/>
  <c r="G65" i="1"/>
  <c r="G73" i="1"/>
  <c r="G89" i="1"/>
  <c r="G105" i="1"/>
  <c r="G160" i="1"/>
  <c r="G18" i="1"/>
  <c r="G26" i="1"/>
  <c r="G34" i="1"/>
  <c r="G42" i="1"/>
  <c r="G50" i="1"/>
  <c r="G58" i="1"/>
  <c r="G66" i="1"/>
  <c r="G74" i="1"/>
  <c r="G82" i="1"/>
  <c r="G90" i="1"/>
  <c r="G98" i="1"/>
  <c r="G106" i="1"/>
  <c r="G144" i="1"/>
  <c r="G148" i="1"/>
  <c r="G152" i="1"/>
  <c r="G10" i="1"/>
  <c r="G14" i="1"/>
  <c r="G21" i="1"/>
  <c r="G29" i="1"/>
  <c r="G37" i="1"/>
  <c r="G45" i="1"/>
  <c r="G53" i="1"/>
  <c r="G61" i="1"/>
  <c r="G69" i="1"/>
  <c r="G77" i="1"/>
  <c r="G85" i="1"/>
  <c r="G93" i="1"/>
  <c r="G101" i="1"/>
  <c r="G158" i="1"/>
  <c r="G165" i="1" l="1"/>
  <c r="F153" i="1"/>
</calcChain>
</file>

<file path=xl/sharedStrings.xml><?xml version="1.0" encoding="utf-8"?>
<sst xmlns="http://schemas.openxmlformats.org/spreadsheetml/2006/main" count="518" uniqueCount="278">
  <si>
    <t>NAME OF PENSION FUND</t>
  </si>
  <si>
    <t>ADITYA BIRLA SUN LIFE PENSION FUND MANAGEMENT LIMITED</t>
  </si>
  <si>
    <t>SCHEME NAME</t>
  </si>
  <si>
    <t>Scheme C TIER I</t>
  </si>
  <si>
    <t>MONTH</t>
  </si>
  <si>
    <t>30-04-2025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</si>
  <si>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</si>
  <si>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</si>
  <si>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</si>
  <si>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</si>
  <si>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</si>
  <si>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</si>
  <si>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</si>
  <si>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</si>
  <si>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</si>
  <si>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</si>
  <si>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</si>
  <si>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</si>
  <si>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</si>
  <si>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</si>
  <si>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CRISIL AA+</t>
  </si>
  <si>
    <t>INE031A08707</t>
  </si>
  <si>
    <t>8.37% HUDCO GOI 23 Mar 2029 (GOI Service)</t>
  </si>
  <si>
    <t>INE031A08913</t>
  </si>
  <si>
    <t>7.15 HUDCO 25.09.2034</t>
  </si>
  <si>
    <t>BWR AAA</t>
  </si>
  <si>
    <t>INE040A08393</t>
  </si>
  <si>
    <t>8.44% HDFC Bank 28-Dec-2028</t>
  </si>
  <si>
    <t>Monetary intermediation of commercial banks, saving banks. postal savings</t>
  </si>
  <si>
    <t>[ICRA]AA+</t>
  </si>
  <si>
    <t>INE040A08666</t>
  </si>
  <si>
    <t>7.80 HDFC Bank 03-05-2033 (US-002)</t>
  </si>
  <si>
    <t>IND AAA</t>
  </si>
  <si>
    <t>INE040A08831</t>
  </si>
  <si>
    <t>07.10% HDFC LTD 12-Nov-2031</t>
  </si>
  <si>
    <t>IND AA+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</si>
  <si>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</si>
  <si>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</si>
  <si>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</si>
  <si>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</si>
  <si>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</si>
  <si>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</si>
  <si>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</si>
  <si>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</si>
  <si>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</si>
  <si>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</si>
  <si>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</si>
  <si>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</si>
  <si>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</si>
  <si>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</si>
  <si>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</si>
  <si>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</si>
  <si>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</si>
  <si>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</si>
  <si>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</si>
  <si>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</si>
  <si>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</si>
  <si>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</si>
  <si>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</si>
  <si>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</si>
  <si>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</si>
  <si>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</si>
  <si>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</si>
  <si>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</si>
  <si>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</si>
  <si>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</si>
  <si>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</si>
  <si>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</si>
  <si>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</si>
  <si>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</si>
  <si>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</si>
  <si>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</si>
  <si>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</si>
  <si>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</si>
  <si>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</si>
  <si>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</si>
  <si>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</si>
  <si>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</si>
  <si>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INE0KUG08043</t>
  </si>
  <si>
    <t>7.36 Nabfid 12.08.2044</t>
  </si>
  <si>
    <t>INE0KUG08076</t>
  </si>
  <si>
    <t>7.03 Nabfid 08.04.2030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</si>
  <si>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</si>
  <si>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</si>
  <si>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</si>
  <si>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</si>
  <si>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</si>
  <si>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</si>
  <si>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</si>
  <si>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</si>
  <si>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</si>
  <si>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</si>
  <si>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</si>
  <si>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</si>
  <si>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</si>
  <si>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</si>
  <si>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</si>
  <si>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</si>
  <si>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</si>
  <si>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</si>
  <si>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</si>
  <si>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</si>
  <si>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</si>
  <si>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</si>
  <si>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</si>
  <si>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</si>
  <si>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</si>
  <si>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</si>
  <si>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</si>
  <si>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</si>
  <si>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</si>
  <si>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</si>
  <si>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</si>
  <si>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</si>
  <si>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</si>
  <si>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</si>
  <si>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</si>
  <si>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</si>
  <si>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INE171A08057</t>
  </si>
  <si>
    <t>7.76 Federal bank 12.11.2034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</si>
  <si>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</si>
  <si>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</si>
  <si>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</si>
  <si>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</si>
  <si>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</si>
  <si>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</si>
  <si>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</si>
  <si>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</si>
  <si>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</si>
  <si>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</si>
  <si>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</si>
  <si>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</si>
  <si>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INDIGRID INFRASTRUCTURE TRUST 30.04.2029</t>
  </si>
  <si>
    <t>Transmission of electric energy</t>
  </si>
  <si>
    <t>INE225R08048</t>
  </si>
  <si>
    <t>8.15 HDFC Ergo 26.09.2033 Call 26.09.2028</t>
  </si>
  <si>
    <t>Non-life insurance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</si>
  <si>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</si>
  <si>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</si>
  <si>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</si>
  <si>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</si>
  <si>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</si>
  <si>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</si>
  <si>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</si>
  <si>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</si>
  <si>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</si>
  <si>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</si>
  <si>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</si>
  <si>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</si>
  <si>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</si>
  <si>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</si>
  <si>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</si>
  <si>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</si>
  <si>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</si>
  <si>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</si>
  <si>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</si>
  <si>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</si>
  <si>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</si>
  <si>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</si>
  <si>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</si>
  <si>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</si>
  <si>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</si>
  <si>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</si>
  <si>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</si>
  <si>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</si>
  <si>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</si>
  <si>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</si>
  <si>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</si>
  <si>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</si>
  <si>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INE306N07NN9</t>
  </si>
  <si>
    <t>7.99 Tata Capital 08.02.2034</t>
  </si>
  <si>
    <t>INE514E08FC4</t>
  </si>
  <si>
    <t>08.12% EXIM 25-April-2031</t>
  </si>
  <si>
    <t>INE514E08FQ4</t>
  </si>
  <si>
    <t>7.88% EXIM 11-Jan-2033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</si>
  <si>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</si>
  <si>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</si>
  <si>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</si>
  <si>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</si>
  <si>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</si>
  <si>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</si>
  <si>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</si>
  <si>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</si>
  <si>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</si>
  <si>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</si>
  <si>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</si>
  <si>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</si>
  <si>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</si>
  <si>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</si>
  <si>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</si>
  <si>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INE726G08022</t>
  </si>
  <si>
    <t>8.03 ICICI Prudential Life 19.12.2034 call 19.12.2029</t>
  </si>
  <si>
    <t>Life insurance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</si>
  <si>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</si>
  <si>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</si>
  <si>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</si>
  <si>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</si>
  <si>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</si>
  <si>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</si>
  <si>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</si>
  <si>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</si>
  <si>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</si>
  <si>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</si>
  <si>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</si>
  <si>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INE795G08043</t>
  </si>
  <si>
    <t>8.10 HDFC Life 14.02.2035 call 14.02.2030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</si>
  <si>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</si>
  <si>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</si>
  <si>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</si>
  <si>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</si>
  <si>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</si>
  <si>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</si>
  <si>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</si>
  <si>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</si>
  <si>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</si>
  <si>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</si>
  <si>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</si>
  <si>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</si>
  <si>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</si>
  <si>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</si>
  <si>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</si>
  <si>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</si>
  <si>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</si>
  <si>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</si>
  <si>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</si>
  <si>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</si>
  <si>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</si>
  <si>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</si>
  <si>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</si>
  <si>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</si>
  <si>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</si>
  <si>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</si>
  <si>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</si>
  <si>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</si>
  <si>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</si>
  <si>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</si>
  <si>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</si>
  <si>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</si>
  <si>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</si>
  <si>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</si>
  <si>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</si>
  <si>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</si>
  <si>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</si>
  <si>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</si>
  <si>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CRISIL AA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</si>
  <si>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</si>
  <si>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</si>
  <si>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</si>
  <si>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</si>
  <si>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</si>
  <si>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</si>
  <si>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BWR AAA(CE)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</si>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</sst>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4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0"/>
      <name val="Arial"/>
    </font>
    <font>
      <sz val="10"/>
      <color theme="1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5" fillId="0" borderId="0" xfId="2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166" fontId="0" fillId="0" borderId="4" xfId="1" applyNumberFormat="1" applyFont="1" applyFill="1" applyBorder="1"/>
    <xf numFmtId="164" fontId="0" fillId="0" borderId="5" xfId="3" quotePrefix="1" applyFont="1" applyFill="1" applyBorder="1"/>
    <xf numFmtId="164" fontId="7" fillId="0" borderId="0" xfId="3" quotePrefix="1" applyFont="1" applyFill="1" applyBorder="1"/>
    <xf numFmtId="0" fontId="7" fillId="0" borderId="0" xfId="2" applyFont="1"/>
    <xf numFmtId="0" fontId="7" fillId="0" borderId="0" xfId="0" applyFont="1" applyAlignment="1">
      <alignment vertical="top"/>
    </xf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4" fontId="0" fillId="0" borderId="4" xfId="2" applyNumberFormat="1" applyFont="1" applyBorder="1" applyAlignment="1">
      <alignment horizontal="right" vertical="top"/>
    </xf>
    <xf numFmtId="10" fontId="0" fillId="0" borderId="4" xfId="1" applyNumberFormat="1" applyFont="1" applyBorder="1"/>
    <xf numFmtId="0" fontId="2" fillId="0" borderId="4" xfId="2" quotePrefix="1" applyBorder="1"/>
    <xf numFmtId="166" fontId="1" fillId="0" borderId="0" xfId="1" applyNumberFormat="1" applyFont="1"/>
    <xf numFmtId="0" fontId="3" fillId="2" borderId="4" xfId="2" applyFont="1" applyFill="1" applyBorder="1"/>
    <xf numFmtId="166" fontId="3" fillId="2" borderId="4" xfId="1" applyNumberFormat="1" applyFont="1" applyFill="1" applyBorder="1"/>
    <xf numFmtId="164" fontId="8" fillId="0" borderId="0" xfId="3" quotePrefix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166" fontId="0" fillId="0" borderId="4" xfId="1" applyNumberFormat="1" applyFont="1" applyBorder="1"/>
    <xf numFmtId="165" fontId="9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166" fontId="4" fillId="0" borderId="4" xfId="1" applyNumberFormat="1" applyFont="1" applyBorder="1"/>
    <xf numFmtId="165" fontId="2" fillId="0" borderId="0" xfId="2" applyNumberFormat="1"/>
    <xf numFmtId="9" fontId="1" fillId="0" borderId="0" xfId="1" applyFont="1"/>
    <xf numFmtId="164" fontId="0" fillId="0" borderId="4" xfId="0" applyNumberFormat="1" applyBorder="1"/>
    <xf numFmtId="167" fontId="2" fillId="0" borderId="4" xfId="2" applyNumberFormat="1" applyBorder="1" applyAlignment="1">
      <alignment horizontal="right" vertical="top"/>
    </xf>
    <xf numFmtId="164" fontId="10" fillId="0" borderId="4" xfId="3" applyFont="1" applyFill="1" applyBorder="1"/>
    <xf numFmtId="164" fontId="0" fillId="3" borderId="4" xfId="3" applyFont="1" applyFill="1" applyBorder="1" applyAlignment="1">
      <alignment horizontal="right"/>
    </xf>
    <xf numFmtId="9" fontId="0" fillId="0" borderId="0" xfId="1" applyFont="1"/>
    <xf numFmtId="10" fontId="0" fillId="3" borderId="0" xfId="4" applyNumberFormat="1" applyFont="1" applyFill="1" applyBorder="1"/>
    <xf numFmtId="0" fontId="2" fillId="0" borderId="0" xfId="2" applyAlignment="1">
      <alignment vertical="top"/>
    </xf>
    <xf numFmtId="9" fontId="3" fillId="2" borderId="4" xfId="1" applyFont="1" applyFill="1" applyBorder="1"/>
    <xf numFmtId="165" fontId="0" fillId="0" borderId="4" xfId="3" applyNumberFormat="1" applyFont="1" applyBorder="1" applyAlignment="1">
      <alignment vertical="top"/>
    </xf>
    <xf numFmtId="10" fontId="0" fillId="0" borderId="1" xfId="1" applyNumberFormat="1" applyFont="1" applyBorder="1" applyAlignment="1">
      <alignment vertical="center"/>
    </xf>
    <xf numFmtId="9" fontId="0" fillId="0" borderId="1" xfId="1" applyFont="1" applyBorder="1" applyAlignment="1">
      <alignment vertical="center"/>
    </xf>
    <xf numFmtId="164" fontId="2" fillId="0" borderId="4" xfId="2" applyNumberFormat="1" applyBorder="1"/>
    <xf numFmtId="10" fontId="1" fillId="0" borderId="4" xfId="1" applyNumberFormat="1" applyFont="1" applyBorder="1"/>
    <xf numFmtId="4" fontId="5" fillId="0" borderId="0" xfId="2" applyNumberFormat="1" applyFont="1"/>
    <xf numFmtId="164" fontId="11" fillId="0" borderId="0" xfId="3" applyFont="1" applyFill="1"/>
    <xf numFmtId="9" fontId="5" fillId="0" borderId="0" xfId="1" applyFont="1" applyFill="1"/>
    <xf numFmtId="0" fontId="1" fillId="0" borderId="0" xfId="2" applyFont="1"/>
    <xf numFmtId="10" fontId="1" fillId="0" borderId="0" xfId="1" applyNumberFormat="1" applyFont="1" applyFill="1"/>
    <xf numFmtId="0" fontId="12" fillId="0" borderId="0" xfId="2" applyFont="1"/>
    <xf numFmtId="164" fontId="13" fillId="0" borderId="0" xfId="3" quotePrefix="1" applyFont="1" applyFill="1" applyBorder="1"/>
    <xf numFmtId="0" fontId="12" fillId="0" borderId="0" xfId="0" applyFont="1" applyAlignment="1">
      <alignment vertical="top"/>
    </xf>
    <xf numFmtId="164" fontId="12" fillId="0" borderId="0" xfId="3" applyFont="1" applyFill="1"/>
    <xf numFmtId="10" fontId="4" fillId="0" borderId="0" xfId="1" applyNumberFormat="1" applyFont="1" applyFill="1"/>
    <xf numFmtId="2" fontId="4" fillId="0" borderId="0" xfId="2" applyNumberFormat="1" applyFont="1"/>
  </cellXfs>
  <cellStyles count="5">
    <cellStyle name="Comma 2 4" xfId="3" xr:uid="{A02465C3-BCE6-4F0D-B2CB-8D7BE5B23A32}"/>
    <cellStyle name="Normal" xfId="0" builtinId="0"/>
    <cellStyle name="Normal 2 4" xfId="2" xr:uid="{A591DCA8-ADC1-4FCC-93F6-0B228C381887}"/>
    <cellStyle name="Percent" xfId="1" builtinId="5"/>
    <cellStyle name="Percent 2 3" xfId="4" xr:uid="{CA87012E-0640-4F32-BB01-A5D7A072910F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Relationship Id="rId1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804937-A4E4-4A7A-91EF-4299730CC50B}" name="Table1345676857" displayName="Table1345676857" ref="B6:H114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78AA843F-55F4-40C7-926C-011A9DFD78CE}" name="ISIN No." dataDxfId="6"/>
    <tableColumn id="2" xr3:uid="{630FC5DA-1682-49C7-BCC7-F37FDBF5E3F2}" name="Name of the Instrument" dataDxfId="5"/>
    <tableColumn id="3" xr3:uid="{D98B0CA7-6758-465B-8308-AA5A1F4398DB}" name="Industry " dataDxfId="4"/>
    <tableColumn id="4" xr3:uid="{6A6B3F3D-7E9B-4BFF-B25A-4EEB4809590D}" name="Quantity" dataDxfId="3"/>
    <tableColumn id="5" xr3:uid="{65ACFD76-965F-4687-9665-41B78F52F846}" name="Market Value" dataDxfId="2"/>
    <tableColumn id="6" xr3:uid="{A4952F46-5AD0-4A90-B7BB-CCEA6C9B939D}" name="% of Portfolio" dataDxfId="1" dataCellStyle="Percent">
      <calculatedColumnFormula>+F7/$F$127</calculatedColumnFormula>
    </tableColumn>
    <tableColumn id="7" xr3:uid="{E8E1151A-6F0F-4B2F-B992-9919D31D2AA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E67B-46A2-4A85-BE37-9F49EB039FA5}">
  <sheetPr>
    <tabColor rgb="FF7030A0"/>
  </sheetPr>
  <dimension ref="B2:M176"/>
  <sheetViews>
    <sheetView showGridLines="0" tabSelected="1" zoomScale="90" zoomScaleNormal="90" zoomScaleSheetLayoutView="89" workbookViewId="0">
      <selection activeCell="C8" sqref="C8"/>
    </sheetView>
  </sheetViews>
  <sheetFormatPr defaultRowHeight="15" x14ac:dyDescent="0.25"/>
  <cols>
    <col min="1" max="1" width="9.140625" style="2"/>
    <col min="2" max="2" width="16.5703125" style="2" customWidth="1"/>
    <col min="3" max="3" width="52.7109375" style="2" customWidth="1"/>
    <col min="4" max="4" width="62" style="2" customWidth="1"/>
    <col min="5" max="5" width="19.42578125" style="4" customWidth="1"/>
    <col min="6" max="6" width="29.5703125" style="2" customWidth="1"/>
    <col min="7" max="7" width="20.5703125" style="40" customWidth="1"/>
    <col min="8" max="8" width="23.28515625" style="2" bestFit="1" customWidth="1"/>
    <col min="9" max="9" width="12" style="2" bestFit="1" customWidth="1"/>
    <col min="10" max="10" width="12.85546875" style="2" bestFit="1" customWidth="1"/>
    <col min="11" max="11" width="13.7109375" style="2" bestFit="1" customWidth="1"/>
    <col min="12" max="12" width="16.140625" style="2" bestFit="1" customWidth="1"/>
    <col min="13" max="13" width="14" style="2" bestFit="1" customWidth="1"/>
    <col min="14" max="14" width="9.140625" style="2"/>
    <col min="15" max="15" width="10" style="2" bestFit="1" customWidth="1"/>
    <col min="16" max="16384" width="9.140625" style="2"/>
  </cols>
  <sheetData>
    <row r="2" spans="2:13" x14ac:dyDescent="0.25">
      <c r="B2" s="1" t="s">
        <v>0</v>
      </c>
      <c r="D2" s="3" t="s">
        <v>1</v>
      </c>
      <c r="G2" s="5"/>
      <c r="J2" s="6"/>
      <c r="K2" s="6"/>
      <c r="L2" s="6"/>
      <c r="M2" s="6"/>
    </row>
    <row r="3" spans="2:13" x14ac:dyDescent="0.25">
      <c r="B3" s="1" t="s">
        <v>2</v>
      </c>
      <c r="D3" s="1" t="s">
        <v>3</v>
      </c>
      <c r="G3" s="5"/>
      <c r="J3" s="6"/>
      <c r="K3" s="6"/>
      <c r="L3" s="6"/>
      <c r="M3" s="6"/>
    </row>
    <row r="4" spans="2:13" x14ac:dyDescent="0.25">
      <c r="B4" s="1" t="s">
        <v>4</v>
      </c>
      <c r="D4" s="1" t="s">
        <v>5</v>
      </c>
      <c r="G4" s="5"/>
      <c r="J4" s="6"/>
      <c r="K4" s="6"/>
      <c r="L4" s="6"/>
      <c r="M4" s="6"/>
    </row>
    <row r="5" spans="2:13" x14ac:dyDescent="0.25">
      <c r="G5" s="5"/>
      <c r="J5" s="6"/>
      <c r="K5" s="6"/>
      <c r="L5" s="6"/>
      <c r="M5" s="6"/>
    </row>
    <row r="6" spans="2:13" x14ac:dyDescent="0.25">
      <c r="B6" s="7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10" t="s">
        <v>11</v>
      </c>
      <c r="H6" s="11" t="s">
        <v>12</v>
      </c>
      <c r="J6" s="6"/>
      <c r="K6" s="6"/>
      <c r="L6" s="6"/>
      <c r="M6" s="6"/>
    </row>
    <row r="7" spans="2:13" x14ac:dyDescent="0.25">
      <c r="B7" s="12" t="s">
        <v>13</v>
      </c>
      <c r="C7" s="13" t="s">
        <v>14</v>
      </c>
      <c r="D7" s="13" t="s">
        <v>15</v>
      </c>
      <c r="E7" s="14">
        <v>480</v>
      </c>
      <c r="F7" s="14">
        <v>50374560</v>
      </c>
      <c r="G7" s="15">
        <f t="shared" ref="G7:G70" si="0">+F7/$F$127</f>
        <v>5.1694396150072531E-3</v>
      </c>
      <c r="H7" s="16" t="s">
        <v>16</v>
      </c>
      <c r="J7" s="6"/>
      <c r="K7" s="17" t="s">
        <v>16</v>
      </c>
      <c r="L7" s="18">
        <f t="shared" ref="L7:L13" si="1">SUMIF($H$7:$H$114,K7,$F$7:$F$114)</f>
        <v>6948293773.5</v>
      </c>
      <c r="M7" s="6"/>
    </row>
    <row r="8" spans="2:13" x14ac:dyDescent="0.25">
      <c r="B8" s="12" t="s">
        <v>17</v>
      </c>
      <c r="C8" s="13" t="s">
        <v>18</v>
      </c>
      <c r="D8" s="13" t="s">
        <v>15</v>
      </c>
      <c r="E8" s="14">
        <v>65</v>
      </c>
      <c r="F8" s="14">
        <v>68639090</v>
      </c>
      <c r="G8" s="15">
        <f t="shared" si="0"/>
        <v>7.0437465058562935E-3</v>
      </c>
      <c r="H8" s="16" t="s">
        <v>19</v>
      </c>
      <c r="J8" s="6"/>
      <c r="K8" s="17" t="s">
        <v>20</v>
      </c>
      <c r="L8" s="18">
        <f t="shared" si="1"/>
        <v>52036972</v>
      </c>
      <c r="M8" s="6"/>
    </row>
    <row r="9" spans="2:13" x14ac:dyDescent="0.25">
      <c r="B9" s="12" t="s">
        <v>21</v>
      </c>
      <c r="C9" s="13" t="s">
        <v>22</v>
      </c>
      <c r="D9" s="13" t="s">
        <v>15</v>
      </c>
      <c r="E9" s="14">
        <v>446</v>
      </c>
      <c r="F9" s="14">
        <v>470504132</v>
      </c>
      <c r="G9" s="15">
        <f t="shared" si="0"/>
        <v>4.828315520741823E-2</v>
      </c>
      <c r="H9" s="16" t="s">
        <v>19</v>
      </c>
      <c r="J9" s="6"/>
      <c r="K9" s="17" t="s">
        <v>19</v>
      </c>
      <c r="L9" s="18">
        <f t="shared" si="1"/>
        <v>1420493107</v>
      </c>
      <c r="M9" s="6"/>
    </row>
    <row r="10" spans="2:13" x14ac:dyDescent="0.25">
      <c r="B10" s="12" t="s">
        <v>23</v>
      </c>
      <c r="C10" s="13" t="s">
        <v>24</v>
      </c>
      <c r="D10" s="13" t="s">
        <v>15</v>
      </c>
      <c r="E10" s="14">
        <v>2500</v>
      </c>
      <c r="F10" s="14">
        <v>253650500</v>
      </c>
      <c r="G10" s="15">
        <f t="shared" si="0"/>
        <v>2.6029625729066364E-2</v>
      </c>
      <c r="H10" s="16" t="s">
        <v>19</v>
      </c>
      <c r="J10" s="6"/>
      <c r="K10" s="17" t="s">
        <v>25</v>
      </c>
      <c r="L10" s="18">
        <f t="shared" si="1"/>
        <v>0</v>
      </c>
      <c r="M10" s="6"/>
    </row>
    <row r="11" spans="2:13" x14ac:dyDescent="0.25">
      <c r="B11" s="12" t="s">
        <v>26</v>
      </c>
      <c r="C11" s="13" t="s">
        <v>27</v>
      </c>
      <c r="D11" s="13" t="s">
        <v>28</v>
      </c>
      <c r="E11" s="14">
        <v>22</v>
      </c>
      <c r="F11" s="14">
        <v>22935506</v>
      </c>
      <c r="G11" s="15">
        <f t="shared" si="0"/>
        <v>2.3536426582512391E-3</v>
      </c>
      <c r="H11" s="16" t="s">
        <v>16</v>
      </c>
      <c r="J11" s="6"/>
      <c r="K11" s="19" t="s">
        <v>29</v>
      </c>
      <c r="L11" s="18">
        <f t="shared" si="1"/>
        <v>126695790</v>
      </c>
      <c r="M11" s="6"/>
    </row>
    <row r="12" spans="2:13" x14ac:dyDescent="0.25">
      <c r="B12" s="12" t="s">
        <v>30</v>
      </c>
      <c r="C12" s="13" t="s">
        <v>31</v>
      </c>
      <c r="D12" s="13" t="s">
        <v>28</v>
      </c>
      <c r="E12" s="14">
        <v>500</v>
      </c>
      <c r="F12" s="14">
        <v>51808100</v>
      </c>
      <c r="G12" s="15">
        <f t="shared" si="0"/>
        <v>5.3165495543436468E-3</v>
      </c>
      <c r="H12" s="16" t="s">
        <v>16</v>
      </c>
      <c r="J12" s="6"/>
      <c r="K12" s="19" t="s">
        <v>32</v>
      </c>
      <c r="L12" s="18">
        <f t="shared" si="1"/>
        <v>275607530</v>
      </c>
      <c r="M12" s="6"/>
    </row>
    <row r="13" spans="2:13" x14ac:dyDescent="0.25">
      <c r="B13" s="12" t="s">
        <v>33</v>
      </c>
      <c r="C13" s="13" t="s">
        <v>34</v>
      </c>
      <c r="D13" s="13" t="s">
        <v>28</v>
      </c>
      <c r="E13" s="14">
        <v>50</v>
      </c>
      <c r="F13" s="14">
        <v>49741100</v>
      </c>
      <c r="G13" s="15">
        <f t="shared" si="0"/>
        <v>5.1044339212895813E-3</v>
      </c>
      <c r="H13" s="16" t="s">
        <v>16</v>
      </c>
      <c r="J13" s="6"/>
      <c r="K13" s="6" t="s">
        <v>35</v>
      </c>
      <c r="L13" s="18">
        <f t="shared" si="1"/>
        <v>153135150</v>
      </c>
      <c r="M13" s="6"/>
    </row>
    <row r="14" spans="2:13" x14ac:dyDescent="0.25">
      <c r="B14" s="12" t="s">
        <v>36</v>
      </c>
      <c r="C14" s="13" t="s">
        <v>37</v>
      </c>
      <c r="D14" s="13" t="s">
        <v>28</v>
      </c>
      <c r="E14" s="14">
        <v>1980</v>
      </c>
      <c r="F14" s="14">
        <v>206895150</v>
      </c>
      <c r="G14" s="15">
        <f t="shared" si="0"/>
        <v>2.1231589607191962E-2</v>
      </c>
      <c r="H14" s="16" t="s">
        <v>16</v>
      </c>
      <c r="J14" s="6"/>
      <c r="K14" s="19"/>
      <c r="L14" s="6">
        <f>SUM(L7:L13)</f>
        <v>8976262322.5</v>
      </c>
      <c r="M14" s="6"/>
    </row>
    <row r="15" spans="2:13" x14ac:dyDescent="0.25">
      <c r="B15" s="12" t="s">
        <v>38</v>
      </c>
      <c r="C15" s="13" t="s">
        <v>39</v>
      </c>
      <c r="D15" s="13" t="s">
        <v>28</v>
      </c>
      <c r="E15" s="14">
        <v>450</v>
      </c>
      <c r="F15" s="14">
        <v>46497420</v>
      </c>
      <c r="G15" s="15">
        <f t="shared" si="0"/>
        <v>4.7715673336626773E-3</v>
      </c>
      <c r="H15" s="16" t="s">
        <v>16</v>
      </c>
      <c r="J15" s="6"/>
      <c r="K15" s="19"/>
      <c r="L15" s="6"/>
      <c r="M15" s="6"/>
    </row>
    <row r="16" spans="2:13" x14ac:dyDescent="0.25">
      <c r="B16" s="12" t="s">
        <v>40</v>
      </c>
      <c r="C16" s="13" t="s">
        <v>41</v>
      </c>
      <c r="D16" s="13" t="s">
        <v>15</v>
      </c>
      <c r="E16" s="14">
        <v>50</v>
      </c>
      <c r="F16" s="14">
        <v>52860400</v>
      </c>
      <c r="G16" s="15">
        <f t="shared" si="0"/>
        <v>5.4245366277170344E-3</v>
      </c>
      <c r="H16" s="16" t="s">
        <v>16</v>
      </c>
      <c r="J16" s="6"/>
      <c r="K16" s="19"/>
      <c r="L16" s="6"/>
      <c r="M16" s="6"/>
    </row>
    <row r="17" spans="2:13" x14ac:dyDescent="0.25">
      <c r="B17" s="12" t="s">
        <v>42</v>
      </c>
      <c r="C17" s="13" t="s">
        <v>43</v>
      </c>
      <c r="D17" s="13" t="s">
        <v>15</v>
      </c>
      <c r="E17" s="14">
        <v>6</v>
      </c>
      <c r="F17" s="14">
        <v>6253038</v>
      </c>
      <c r="G17" s="15">
        <f t="shared" si="0"/>
        <v>6.4168704106488917E-4</v>
      </c>
      <c r="H17" s="16" t="s">
        <v>16</v>
      </c>
      <c r="J17" s="6"/>
      <c r="K17" s="19"/>
      <c r="L17" s="6"/>
      <c r="M17" s="6"/>
    </row>
    <row r="18" spans="2:13" x14ac:dyDescent="0.25">
      <c r="B18" s="12" t="s">
        <v>44</v>
      </c>
      <c r="C18" s="13" t="s">
        <v>45</v>
      </c>
      <c r="D18" s="13" t="s">
        <v>15</v>
      </c>
      <c r="E18" s="14">
        <v>95</v>
      </c>
      <c r="F18" s="14">
        <v>98654650</v>
      </c>
      <c r="G18" s="15">
        <f t="shared" si="0"/>
        <v>1.0123944624323773E-2</v>
      </c>
      <c r="H18" s="16" t="s">
        <v>16</v>
      </c>
      <c r="J18" s="6"/>
      <c r="K18" s="19"/>
      <c r="L18" s="6"/>
      <c r="M18" s="6"/>
    </row>
    <row r="19" spans="2:13" x14ac:dyDescent="0.25">
      <c r="B19" s="12" t="s">
        <v>46</v>
      </c>
      <c r="C19" s="13" t="s">
        <v>47</v>
      </c>
      <c r="D19" s="13" t="s">
        <v>15</v>
      </c>
      <c r="E19" s="14">
        <v>78</v>
      </c>
      <c r="F19" s="14">
        <v>77872704</v>
      </c>
      <c r="G19" s="15">
        <f t="shared" si="0"/>
        <v>7.991300390223435E-3</v>
      </c>
      <c r="H19" s="16" t="s">
        <v>16</v>
      </c>
      <c r="J19" s="6"/>
      <c r="K19" s="19"/>
      <c r="L19" s="6"/>
      <c r="M19" s="6"/>
    </row>
    <row r="20" spans="2:13" x14ac:dyDescent="0.25">
      <c r="B20" s="12" t="s">
        <v>48</v>
      </c>
      <c r="C20" s="13" t="s">
        <v>49</v>
      </c>
      <c r="D20" s="13" t="s">
        <v>15</v>
      </c>
      <c r="E20" s="14">
        <v>20</v>
      </c>
      <c r="F20" s="14">
        <v>20085140</v>
      </c>
      <c r="G20" s="15">
        <f t="shared" si="0"/>
        <v>2.0611379710108986E-3</v>
      </c>
      <c r="H20" s="16" t="s">
        <v>16</v>
      </c>
      <c r="J20" s="6"/>
      <c r="K20" s="19"/>
      <c r="L20" s="6"/>
      <c r="M20" s="6"/>
    </row>
    <row r="21" spans="2:13" x14ac:dyDescent="0.25">
      <c r="B21" s="12" t="s">
        <v>50</v>
      </c>
      <c r="C21" s="13" t="s">
        <v>51</v>
      </c>
      <c r="D21" s="13" t="s">
        <v>15</v>
      </c>
      <c r="E21" s="14">
        <v>17</v>
      </c>
      <c r="F21" s="14">
        <v>16990582</v>
      </c>
      <c r="G21" s="15">
        <f t="shared" si="0"/>
        <v>1.7435742897373033E-3</v>
      </c>
      <c r="H21" s="16" t="s">
        <v>16</v>
      </c>
      <c r="J21" s="6"/>
      <c r="K21" s="19"/>
      <c r="L21" s="6"/>
      <c r="M21" s="6"/>
    </row>
    <row r="22" spans="2:13" x14ac:dyDescent="0.25">
      <c r="B22" s="12" t="s">
        <v>52</v>
      </c>
      <c r="C22" s="13" t="s">
        <v>53</v>
      </c>
      <c r="D22" s="13" t="s">
        <v>15</v>
      </c>
      <c r="E22" s="14">
        <v>500</v>
      </c>
      <c r="F22" s="14">
        <v>51049600</v>
      </c>
      <c r="G22" s="15">
        <f t="shared" si="0"/>
        <v>5.2387122501968116E-3</v>
      </c>
      <c r="H22" s="16" t="s">
        <v>16</v>
      </c>
      <c r="J22" s="6"/>
      <c r="K22" s="19"/>
      <c r="L22" s="6"/>
      <c r="M22" s="6"/>
    </row>
    <row r="23" spans="2:13" x14ac:dyDescent="0.25">
      <c r="B23" s="12" t="s">
        <v>54</v>
      </c>
      <c r="C23" s="13" t="s">
        <v>55</v>
      </c>
      <c r="D23" s="13" t="s">
        <v>15</v>
      </c>
      <c r="E23" s="14">
        <v>450</v>
      </c>
      <c r="F23" s="14">
        <v>47148165</v>
      </c>
      <c r="G23" s="15">
        <f t="shared" si="0"/>
        <v>4.8383468148585013E-3</v>
      </c>
      <c r="H23" s="16" t="s">
        <v>16</v>
      </c>
      <c r="J23" s="6"/>
      <c r="K23" s="19"/>
      <c r="L23" s="6"/>
      <c r="M23" s="6"/>
    </row>
    <row r="24" spans="2:13" x14ac:dyDescent="0.25">
      <c r="B24" s="12" t="s">
        <v>56</v>
      </c>
      <c r="C24" s="13" t="s">
        <v>57</v>
      </c>
      <c r="D24" s="13" t="s">
        <v>15</v>
      </c>
      <c r="E24" s="14">
        <v>980</v>
      </c>
      <c r="F24" s="14">
        <v>101437056</v>
      </c>
      <c r="G24" s="15">
        <f t="shared" si="0"/>
        <v>1.0409475253304629E-2</v>
      </c>
      <c r="H24" s="16" t="s">
        <v>16</v>
      </c>
      <c r="J24" s="6"/>
      <c r="K24" s="19"/>
      <c r="L24" s="6"/>
      <c r="M24" s="6"/>
    </row>
    <row r="25" spans="2:13" x14ac:dyDescent="0.25">
      <c r="B25" s="12" t="s">
        <v>58</v>
      </c>
      <c r="C25" s="13" t="s">
        <v>59</v>
      </c>
      <c r="D25" s="13" t="s">
        <v>15</v>
      </c>
      <c r="E25" s="14">
        <v>500</v>
      </c>
      <c r="F25" s="14">
        <v>51602900</v>
      </c>
      <c r="G25" s="15">
        <f t="shared" si="0"/>
        <v>5.2954919211057683E-3</v>
      </c>
      <c r="H25" s="16" t="s">
        <v>16</v>
      </c>
      <c r="J25" s="6"/>
      <c r="K25" s="19"/>
      <c r="L25" s="6"/>
      <c r="M25" s="6"/>
    </row>
    <row r="26" spans="2:13" x14ac:dyDescent="0.25">
      <c r="B26" s="12" t="s">
        <v>60</v>
      </c>
      <c r="C26" s="13" t="s">
        <v>61</v>
      </c>
      <c r="D26" s="13" t="s">
        <v>28</v>
      </c>
      <c r="E26" s="14">
        <v>9</v>
      </c>
      <c r="F26" s="14">
        <v>8889102</v>
      </c>
      <c r="G26" s="15">
        <f t="shared" si="0"/>
        <v>9.1220004741758944E-4</v>
      </c>
      <c r="H26" s="16" t="s">
        <v>16</v>
      </c>
      <c r="J26" s="6"/>
      <c r="K26" s="19"/>
      <c r="L26" s="6"/>
      <c r="M26" s="6"/>
    </row>
    <row r="27" spans="2:13" x14ac:dyDescent="0.25">
      <c r="B27" s="12" t="s">
        <v>62</v>
      </c>
      <c r="C27" s="13" t="s">
        <v>63</v>
      </c>
      <c r="D27" s="13" t="s">
        <v>64</v>
      </c>
      <c r="E27" s="14">
        <v>1</v>
      </c>
      <c r="F27" s="14">
        <v>992918</v>
      </c>
      <c r="G27" s="15">
        <f t="shared" si="0"/>
        <v>1.0189328986007563E-4</v>
      </c>
      <c r="H27" s="16" t="s">
        <v>16</v>
      </c>
      <c r="J27" s="6"/>
      <c r="K27" s="19"/>
      <c r="L27" s="6"/>
      <c r="M27" s="6"/>
    </row>
    <row r="28" spans="2:13" x14ac:dyDescent="0.25">
      <c r="B28" s="12" t="s">
        <v>65</v>
      </c>
      <c r="C28" s="13" t="s">
        <v>66</v>
      </c>
      <c r="D28" s="13" t="s">
        <v>64</v>
      </c>
      <c r="E28" s="14">
        <v>5</v>
      </c>
      <c r="F28" s="14">
        <v>4947035</v>
      </c>
      <c r="G28" s="15">
        <f t="shared" si="0"/>
        <v>5.0766495441007138E-4</v>
      </c>
      <c r="H28" s="16" t="s">
        <v>16</v>
      </c>
      <c r="J28" s="6"/>
      <c r="K28" s="19"/>
      <c r="L28" s="6"/>
      <c r="M28" s="6"/>
    </row>
    <row r="29" spans="2:13" x14ac:dyDescent="0.25">
      <c r="B29" s="12" t="s">
        <v>67</v>
      </c>
      <c r="C29" s="13" t="s">
        <v>68</v>
      </c>
      <c r="D29" s="13" t="s">
        <v>69</v>
      </c>
      <c r="E29" s="14">
        <v>500</v>
      </c>
      <c r="F29" s="14">
        <v>50427600</v>
      </c>
      <c r="G29" s="15">
        <f t="shared" si="0"/>
        <v>5.1748825821950556E-3</v>
      </c>
      <c r="H29" s="16" t="s">
        <v>16</v>
      </c>
      <c r="J29" s="6"/>
      <c r="K29" s="19"/>
      <c r="L29" s="6"/>
      <c r="M29" s="6"/>
    </row>
    <row r="30" spans="2:13" x14ac:dyDescent="0.25">
      <c r="B30" s="12" t="s">
        <v>70</v>
      </c>
      <c r="C30" s="13" t="s">
        <v>71</v>
      </c>
      <c r="D30" s="13" t="s">
        <v>72</v>
      </c>
      <c r="E30" s="14">
        <v>215</v>
      </c>
      <c r="F30" s="14">
        <v>22572742.5</v>
      </c>
      <c r="G30" s="15">
        <f t="shared" si="0"/>
        <v>2.3164158515500259E-3</v>
      </c>
      <c r="H30" s="16" t="s">
        <v>16</v>
      </c>
      <c r="J30" s="6"/>
      <c r="K30" s="19"/>
      <c r="L30" s="6"/>
      <c r="M30" s="6"/>
    </row>
    <row r="31" spans="2:13" x14ac:dyDescent="0.25">
      <c r="B31" s="12" t="s">
        <v>73</v>
      </c>
      <c r="C31" s="13" t="s">
        <v>74</v>
      </c>
      <c r="D31" s="13" t="s">
        <v>72</v>
      </c>
      <c r="E31" s="14">
        <v>900</v>
      </c>
      <c r="F31" s="14">
        <v>94658580</v>
      </c>
      <c r="G31" s="15">
        <f t="shared" si="0"/>
        <v>9.7138677410250982E-3</v>
      </c>
      <c r="H31" s="16" t="s">
        <v>16</v>
      </c>
      <c r="J31" s="6"/>
      <c r="K31" s="19"/>
      <c r="L31" s="6"/>
      <c r="M31" s="6"/>
    </row>
    <row r="32" spans="2:13" x14ac:dyDescent="0.25">
      <c r="B32" s="12" t="s">
        <v>75</v>
      </c>
      <c r="C32" s="13" t="s">
        <v>76</v>
      </c>
      <c r="D32" s="13" t="s">
        <v>77</v>
      </c>
      <c r="E32" s="14">
        <v>500</v>
      </c>
      <c r="F32" s="14">
        <v>52523500</v>
      </c>
      <c r="G32" s="15">
        <f t="shared" si="0"/>
        <v>5.3899639345501675E-3</v>
      </c>
      <c r="H32" s="16" t="s">
        <v>16</v>
      </c>
      <c r="J32" s="6"/>
      <c r="K32" s="19"/>
      <c r="L32" s="6"/>
      <c r="M32" s="6"/>
    </row>
    <row r="33" spans="2:13" x14ac:dyDescent="0.25">
      <c r="B33" s="12" t="s">
        <v>78</v>
      </c>
      <c r="C33" s="13" t="s">
        <v>79</v>
      </c>
      <c r="D33" s="13" t="s">
        <v>77</v>
      </c>
      <c r="E33" s="14">
        <v>2400</v>
      </c>
      <c r="F33" s="14">
        <v>247465920</v>
      </c>
      <c r="G33" s="15">
        <f t="shared" si="0"/>
        <v>2.5394963851043378E-2</v>
      </c>
      <c r="H33" s="16" t="s">
        <v>16</v>
      </c>
      <c r="J33" s="6"/>
      <c r="K33" s="19"/>
      <c r="L33" s="6"/>
      <c r="M33" s="6"/>
    </row>
    <row r="34" spans="2:13" x14ac:dyDescent="0.25">
      <c r="B34" s="12" t="s">
        <v>80</v>
      </c>
      <c r="C34" s="13" t="s">
        <v>81</v>
      </c>
      <c r="D34" s="13" t="s">
        <v>77</v>
      </c>
      <c r="E34" s="14">
        <v>3500</v>
      </c>
      <c r="F34" s="14">
        <v>350377300</v>
      </c>
      <c r="G34" s="15">
        <f t="shared" si="0"/>
        <v>3.5955734299600452E-2</v>
      </c>
      <c r="H34" s="16" t="s">
        <v>16</v>
      </c>
      <c r="J34" s="6"/>
      <c r="K34" s="19"/>
      <c r="L34" s="6"/>
      <c r="M34" s="6"/>
    </row>
    <row r="35" spans="2:13" x14ac:dyDescent="0.25">
      <c r="B35" s="12" t="s">
        <v>82</v>
      </c>
      <c r="C35" s="13" t="s">
        <v>83</v>
      </c>
      <c r="D35" s="13" t="s">
        <v>64</v>
      </c>
      <c r="E35" s="14">
        <v>74</v>
      </c>
      <c r="F35" s="14">
        <v>75524770</v>
      </c>
      <c r="G35" s="15">
        <f t="shared" si="0"/>
        <v>7.7503552974420298E-3</v>
      </c>
      <c r="H35" s="16" t="s">
        <v>32</v>
      </c>
      <c r="J35" s="6"/>
      <c r="K35" s="19"/>
      <c r="L35" s="6"/>
      <c r="M35" s="6"/>
    </row>
    <row r="36" spans="2:13" x14ac:dyDescent="0.25">
      <c r="B36" s="12" t="s">
        <v>84</v>
      </c>
      <c r="C36" s="13" t="s">
        <v>85</v>
      </c>
      <c r="D36" s="13" t="s">
        <v>86</v>
      </c>
      <c r="E36" s="14">
        <v>96</v>
      </c>
      <c r="F36" s="14">
        <v>95747424</v>
      </c>
      <c r="G36" s="15">
        <f t="shared" si="0"/>
        <v>9.8256049613236578E-3</v>
      </c>
      <c r="H36" s="16" t="s">
        <v>16</v>
      </c>
      <c r="J36" s="6"/>
      <c r="K36" s="19"/>
      <c r="L36" s="6"/>
      <c r="M36" s="6"/>
    </row>
    <row r="37" spans="2:13" x14ac:dyDescent="0.25">
      <c r="B37" s="12" t="s">
        <v>87</v>
      </c>
      <c r="C37" s="13" t="s">
        <v>88</v>
      </c>
      <c r="D37" s="13" t="s">
        <v>86</v>
      </c>
      <c r="E37" s="14">
        <v>50</v>
      </c>
      <c r="F37" s="14">
        <v>51812200</v>
      </c>
      <c r="G37" s="15">
        <f t="shared" si="0"/>
        <v>5.3169702965282237E-3</v>
      </c>
      <c r="H37" s="16" t="s">
        <v>16</v>
      </c>
      <c r="J37" s="6"/>
      <c r="K37" s="19"/>
      <c r="L37" s="6"/>
      <c r="M37" s="6"/>
    </row>
    <row r="38" spans="2:13" x14ac:dyDescent="0.25">
      <c r="B38" s="12" t="s">
        <v>89</v>
      </c>
      <c r="C38" s="13" t="s">
        <v>90</v>
      </c>
      <c r="D38" s="13" t="s">
        <v>86</v>
      </c>
      <c r="E38" s="14">
        <v>50</v>
      </c>
      <c r="F38" s="14">
        <v>51602050</v>
      </c>
      <c r="G38" s="15">
        <f t="shared" si="0"/>
        <v>5.2954046940675023E-3</v>
      </c>
      <c r="H38" s="16" t="s">
        <v>16</v>
      </c>
      <c r="J38" s="6"/>
      <c r="K38" s="19"/>
      <c r="L38" s="6"/>
      <c r="M38" s="6"/>
    </row>
    <row r="39" spans="2:13" x14ac:dyDescent="0.25">
      <c r="B39" s="12" t="s">
        <v>91</v>
      </c>
      <c r="C39" s="13" t="s">
        <v>92</v>
      </c>
      <c r="D39" s="13" t="s">
        <v>86</v>
      </c>
      <c r="E39" s="14">
        <v>2500</v>
      </c>
      <c r="F39" s="14">
        <v>257254750</v>
      </c>
      <c r="G39" s="15">
        <f t="shared" si="0"/>
        <v>2.6399494026325732E-2</v>
      </c>
      <c r="H39" s="16" t="s">
        <v>16</v>
      </c>
      <c r="J39" s="6"/>
      <c r="K39" s="19"/>
      <c r="L39" s="6"/>
      <c r="M39" s="6"/>
    </row>
    <row r="40" spans="2:13" x14ac:dyDescent="0.25">
      <c r="B40" s="12" t="s">
        <v>93</v>
      </c>
      <c r="C40" s="13" t="s">
        <v>94</v>
      </c>
      <c r="D40" s="13" t="s">
        <v>86</v>
      </c>
      <c r="E40" s="14">
        <v>2000</v>
      </c>
      <c r="F40" s="14">
        <v>204427000</v>
      </c>
      <c r="G40" s="15">
        <f t="shared" si="0"/>
        <v>2.0978307943078565E-2</v>
      </c>
      <c r="H40" s="16" t="s">
        <v>16</v>
      </c>
      <c r="J40" s="6"/>
      <c r="K40" s="19"/>
      <c r="L40" s="6"/>
      <c r="M40" s="6"/>
    </row>
    <row r="41" spans="2:13" x14ac:dyDescent="0.25">
      <c r="B41" s="12" t="s">
        <v>95</v>
      </c>
      <c r="C41" s="13" t="s">
        <v>96</v>
      </c>
      <c r="D41" s="13" t="s">
        <v>15</v>
      </c>
      <c r="E41" s="14">
        <v>50</v>
      </c>
      <c r="F41" s="14">
        <v>50186700</v>
      </c>
      <c r="G41" s="15">
        <f t="shared" si="0"/>
        <v>5.150161413350003E-3</v>
      </c>
      <c r="H41" s="16" t="s">
        <v>29</v>
      </c>
      <c r="J41" s="6"/>
      <c r="K41" s="19"/>
      <c r="L41" s="6"/>
      <c r="M41" s="6"/>
    </row>
    <row r="42" spans="2:13" x14ac:dyDescent="0.25">
      <c r="B42" s="12" t="s">
        <v>97</v>
      </c>
      <c r="C42" s="13" t="s">
        <v>98</v>
      </c>
      <c r="D42" s="13" t="s">
        <v>15</v>
      </c>
      <c r="E42" s="14">
        <v>500</v>
      </c>
      <c r="F42" s="14">
        <v>51366650</v>
      </c>
      <c r="G42" s="15">
        <f t="shared" si="0"/>
        <v>5.2712479354700536E-3</v>
      </c>
      <c r="H42" s="16" t="s">
        <v>29</v>
      </c>
      <c r="J42" s="6"/>
      <c r="K42" s="19"/>
      <c r="L42" s="6"/>
      <c r="M42" s="6"/>
    </row>
    <row r="43" spans="2:13" x14ac:dyDescent="0.25">
      <c r="B43" s="12" t="s">
        <v>99</v>
      </c>
      <c r="C43" s="13" t="s">
        <v>100</v>
      </c>
      <c r="D43" s="13" t="s">
        <v>15</v>
      </c>
      <c r="E43" s="14">
        <v>5</v>
      </c>
      <c r="F43" s="14">
        <v>5098600</v>
      </c>
      <c r="G43" s="15">
        <f t="shared" si="0"/>
        <v>5.2321856153336092E-4</v>
      </c>
      <c r="H43" s="16" t="s">
        <v>29</v>
      </c>
      <c r="J43" s="6"/>
      <c r="K43" s="19"/>
      <c r="L43" s="6"/>
      <c r="M43" s="6"/>
    </row>
    <row r="44" spans="2:13" x14ac:dyDescent="0.25">
      <c r="B44" s="12" t="s">
        <v>101</v>
      </c>
      <c r="C44" s="13" t="s">
        <v>102</v>
      </c>
      <c r="D44" s="13" t="s">
        <v>103</v>
      </c>
      <c r="E44" s="14">
        <v>100</v>
      </c>
      <c r="F44" s="14">
        <v>101554600</v>
      </c>
      <c r="G44" s="15">
        <f t="shared" si="0"/>
        <v>1.0421537623876331E-2</v>
      </c>
      <c r="H44" s="16" t="s">
        <v>32</v>
      </c>
      <c r="J44" s="6"/>
      <c r="K44" s="19"/>
      <c r="L44" s="6"/>
      <c r="M44" s="6"/>
    </row>
    <row r="45" spans="2:13" x14ac:dyDescent="0.25">
      <c r="B45" s="12" t="s">
        <v>104</v>
      </c>
      <c r="C45" s="13" t="s">
        <v>105</v>
      </c>
      <c r="D45" s="13" t="s">
        <v>15</v>
      </c>
      <c r="E45" s="14">
        <v>80000</v>
      </c>
      <c r="F45" s="14">
        <v>79600800</v>
      </c>
      <c r="G45" s="15">
        <f t="shared" si="0"/>
        <v>8.1686376795404147E-3</v>
      </c>
      <c r="H45" s="16" t="s">
        <v>16</v>
      </c>
      <c r="J45" s="6"/>
      <c r="K45" s="19"/>
      <c r="L45" s="6"/>
      <c r="M45" s="6"/>
    </row>
    <row r="46" spans="2:13" x14ac:dyDescent="0.25">
      <c r="B46" s="12" t="s">
        <v>106</v>
      </c>
      <c r="C46" s="13" t="s">
        <v>107</v>
      </c>
      <c r="D46" s="13" t="s">
        <v>15</v>
      </c>
      <c r="E46" s="14">
        <v>186200</v>
      </c>
      <c r="F46" s="14">
        <v>188012657</v>
      </c>
      <c r="G46" s="15">
        <f t="shared" si="0"/>
        <v>1.9293867325462909E-2</v>
      </c>
      <c r="H46" s="16" t="s">
        <v>19</v>
      </c>
      <c r="J46" s="6"/>
      <c r="K46" s="19"/>
      <c r="L46" s="6"/>
      <c r="M46" s="6"/>
    </row>
    <row r="47" spans="2:13" x14ac:dyDescent="0.25">
      <c r="B47" s="12" t="s">
        <v>108</v>
      </c>
      <c r="C47" s="13" t="s">
        <v>109</v>
      </c>
      <c r="D47" s="13" t="s">
        <v>15</v>
      </c>
      <c r="E47" s="14">
        <v>1</v>
      </c>
      <c r="F47" s="14">
        <v>1082805</v>
      </c>
      <c r="G47" s="15">
        <f t="shared" si="0"/>
        <v>1.1111749784668946E-4</v>
      </c>
      <c r="H47" s="16" t="s">
        <v>16</v>
      </c>
      <c r="J47" s="6"/>
      <c r="K47" s="19"/>
      <c r="L47" s="6"/>
      <c r="M47" s="6"/>
    </row>
    <row r="48" spans="2:13" x14ac:dyDescent="0.25">
      <c r="B48" s="12" t="s">
        <v>110</v>
      </c>
      <c r="C48" s="13" t="s">
        <v>111</v>
      </c>
      <c r="D48" s="13" t="s">
        <v>15</v>
      </c>
      <c r="E48" s="14">
        <v>2</v>
      </c>
      <c r="F48" s="14">
        <v>2119486</v>
      </c>
      <c r="G48" s="15">
        <f t="shared" si="0"/>
        <v>2.1750174873692718E-4</v>
      </c>
      <c r="H48" s="16" t="s">
        <v>16</v>
      </c>
      <c r="J48" s="6"/>
      <c r="K48" s="19"/>
      <c r="L48" s="6"/>
      <c r="M48" s="6"/>
    </row>
    <row r="49" spans="2:13" x14ac:dyDescent="0.25">
      <c r="B49" s="12" t="s">
        <v>112</v>
      </c>
      <c r="C49" s="13" t="s">
        <v>113</v>
      </c>
      <c r="D49" s="13" t="s">
        <v>15</v>
      </c>
      <c r="E49" s="14">
        <v>298</v>
      </c>
      <c r="F49" s="14">
        <v>304306574</v>
      </c>
      <c r="G49" s="15">
        <f t="shared" si="0"/>
        <v>3.1227954323427069E-2</v>
      </c>
      <c r="H49" s="16" t="s">
        <v>16</v>
      </c>
      <c r="J49" s="6"/>
      <c r="K49" s="19"/>
      <c r="L49" s="6"/>
      <c r="M49" s="6"/>
    </row>
    <row r="50" spans="2:13" x14ac:dyDescent="0.25">
      <c r="B50" s="12" t="s">
        <v>114</v>
      </c>
      <c r="C50" s="13" t="s">
        <v>115</v>
      </c>
      <c r="D50" s="13" t="s">
        <v>15</v>
      </c>
      <c r="E50" s="14">
        <v>3</v>
      </c>
      <c r="F50" s="14">
        <v>3154476</v>
      </c>
      <c r="G50" s="15">
        <f t="shared" si="0"/>
        <v>3.2371246913103798E-4</v>
      </c>
      <c r="H50" s="16" t="s">
        <v>16</v>
      </c>
      <c r="J50" s="6"/>
      <c r="K50" s="19"/>
      <c r="L50" s="6"/>
      <c r="M50" s="6"/>
    </row>
    <row r="51" spans="2:13" x14ac:dyDescent="0.25">
      <c r="B51" s="12" t="s">
        <v>116</v>
      </c>
      <c r="C51" s="13" t="s">
        <v>117</v>
      </c>
      <c r="D51" s="13" t="s">
        <v>15</v>
      </c>
      <c r="E51" s="14">
        <v>1500</v>
      </c>
      <c r="F51" s="14">
        <v>155969550</v>
      </c>
      <c r="G51" s="15">
        <f t="shared" si="0"/>
        <v>1.6005602242577494E-2</v>
      </c>
      <c r="H51" s="16" t="s">
        <v>16</v>
      </c>
      <c r="J51" s="6"/>
      <c r="K51" s="19"/>
      <c r="L51" s="6"/>
      <c r="M51" s="6"/>
    </row>
    <row r="52" spans="2:13" x14ac:dyDescent="0.25">
      <c r="B52" s="12" t="s">
        <v>118</v>
      </c>
      <c r="C52" s="13" t="s">
        <v>119</v>
      </c>
      <c r="D52" s="13" t="s">
        <v>28</v>
      </c>
      <c r="E52" s="14">
        <v>1500</v>
      </c>
      <c r="F52" s="14">
        <v>153135150</v>
      </c>
      <c r="G52" s="15">
        <f t="shared" si="0"/>
        <v>1.5714735986975925E-2</v>
      </c>
      <c r="H52" s="16" t="s">
        <v>35</v>
      </c>
      <c r="J52" s="6"/>
      <c r="K52" s="19"/>
      <c r="L52" s="6"/>
      <c r="M52" s="6"/>
    </row>
    <row r="53" spans="2:13" x14ac:dyDescent="0.25">
      <c r="B53" s="12" t="s">
        <v>120</v>
      </c>
      <c r="C53" s="13" t="s">
        <v>121</v>
      </c>
      <c r="D53" s="13" t="s">
        <v>15</v>
      </c>
      <c r="E53" s="14">
        <v>1</v>
      </c>
      <c r="F53" s="14">
        <v>1007294</v>
      </c>
      <c r="G53" s="15">
        <f t="shared" si="0"/>
        <v>1.0336855562726734E-4</v>
      </c>
      <c r="H53" s="16" t="s">
        <v>19</v>
      </c>
      <c r="J53" s="6"/>
      <c r="K53" s="19"/>
      <c r="L53" s="6"/>
      <c r="M53" s="6"/>
    </row>
    <row r="54" spans="2:13" x14ac:dyDescent="0.25">
      <c r="B54" s="12" t="s">
        <v>122</v>
      </c>
      <c r="C54" s="13" t="s">
        <v>123</v>
      </c>
      <c r="D54" s="13" t="s">
        <v>124</v>
      </c>
      <c r="E54" s="14">
        <v>5</v>
      </c>
      <c r="F54" s="14">
        <v>5406065</v>
      </c>
      <c r="G54" s="15">
        <f t="shared" si="0"/>
        <v>5.5477063367509688E-4</v>
      </c>
      <c r="H54" s="16" t="s">
        <v>16</v>
      </c>
      <c r="J54" s="6"/>
      <c r="K54" s="19"/>
      <c r="L54" s="6"/>
      <c r="M54" s="6"/>
    </row>
    <row r="55" spans="2:13" x14ac:dyDescent="0.25">
      <c r="B55" s="12" t="s">
        <v>125</v>
      </c>
      <c r="C55" s="13" t="s">
        <v>126</v>
      </c>
      <c r="D55" s="13" t="s">
        <v>124</v>
      </c>
      <c r="E55" s="14">
        <v>2</v>
      </c>
      <c r="F55" s="14">
        <v>2035328</v>
      </c>
      <c r="G55" s="15">
        <f t="shared" si="0"/>
        <v>2.0886545098822666E-4</v>
      </c>
      <c r="H55" s="16" t="s">
        <v>16</v>
      </c>
      <c r="J55" s="6"/>
      <c r="K55" s="19"/>
      <c r="L55" s="6"/>
      <c r="M55" s="6"/>
    </row>
    <row r="56" spans="2:13" x14ac:dyDescent="0.25">
      <c r="B56" s="12" t="s">
        <v>127</v>
      </c>
      <c r="C56" s="13" t="s">
        <v>128</v>
      </c>
      <c r="D56" s="13" t="s">
        <v>124</v>
      </c>
      <c r="E56" s="14">
        <v>9</v>
      </c>
      <c r="F56" s="14">
        <v>9559863</v>
      </c>
      <c r="G56" s="15">
        <f t="shared" si="0"/>
        <v>9.8103357143451155E-4</v>
      </c>
      <c r="H56" s="16" t="s">
        <v>16</v>
      </c>
      <c r="J56" s="6"/>
      <c r="K56" s="19"/>
      <c r="L56" s="6"/>
      <c r="M56" s="6"/>
    </row>
    <row r="57" spans="2:13" x14ac:dyDescent="0.25">
      <c r="B57" s="12" t="s">
        <v>129</v>
      </c>
      <c r="C57" s="13" t="s">
        <v>130</v>
      </c>
      <c r="D57" s="13" t="s">
        <v>124</v>
      </c>
      <c r="E57" s="14">
        <v>25</v>
      </c>
      <c r="F57" s="14">
        <v>24982350</v>
      </c>
      <c r="G57" s="15">
        <f t="shared" si="0"/>
        <v>2.5636898816779035E-3</v>
      </c>
      <c r="H57" s="16" t="s">
        <v>19</v>
      </c>
      <c r="J57" s="6"/>
      <c r="K57" s="19"/>
      <c r="L57" s="6"/>
      <c r="M57" s="6"/>
    </row>
    <row r="58" spans="2:13" x14ac:dyDescent="0.25">
      <c r="B58" s="12" t="s">
        <v>131</v>
      </c>
      <c r="C58" s="13" t="s">
        <v>132</v>
      </c>
      <c r="D58" s="13" t="s">
        <v>133</v>
      </c>
      <c r="E58" s="14">
        <v>500</v>
      </c>
      <c r="F58" s="14">
        <v>51149450</v>
      </c>
      <c r="G58" s="15">
        <f t="shared" si="0"/>
        <v>5.2489588616919484E-3</v>
      </c>
      <c r="H58" s="16" t="s">
        <v>16</v>
      </c>
      <c r="J58" s="6"/>
      <c r="K58" s="19"/>
      <c r="L58" s="6"/>
      <c r="M58" s="6"/>
    </row>
    <row r="59" spans="2:13" x14ac:dyDescent="0.25">
      <c r="B59" s="12" t="s">
        <v>134</v>
      </c>
      <c r="C59" s="13" t="s">
        <v>135</v>
      </c>
      <c r="D59" s="13" t="s">
        <v>136</v>
      </c>
      <c r="E59" s="14">
        <v>500</v>
      </c>
      <c r="F59" s="14">
        <v>50538250</v>
      </c>
      <c r="G59" s="15">
        <f t="shared" si="0"/>
        <v>5.1862374901763967E-3</v>
      </c>
      <c r="H59" s="16" t="s">
        <v>16</v>
      </c>
      <c r="J59" s="6"/>
      <c r="K59" s="19"/>
      <c r="L59" s="6"/>
      <c r="M59" s="6"/>
    </row>
    <row r="60" spans="2:13" x14ac:dyDescent="0.25">
      <c r="B60" s="12" t="s">
        <v>137</v>
      </c>
      <c r="C60" s="13" t="s">
        <v>138</v>
      </c>
      <c r="D60" s="13" t="s">
        <v>28</v>
      </c>
      <c r="E60" s="14">
        <v>5</v>
      </c>
      <c r="F60" s="14">
        <v>51239850</v>
      </c>
      <c r="G60" s="15">
        <f t="shared" si="0"/>
        <v>5.2582357137616565E-3</v>
      </c>
      <c r="H60" s="16" t="s">
        <v>19</v>
      </c>
      <c r="J60" s="6"/>
      <c r="K60" s="19"/>
      <c r="L60" s="6"/>
      <c r="M60" s="6"/>
    </row>
    <row r="61" spans="2:13" x14ac:dyDescent="0.25">
      <c r="B61" s="12" t="s">
        <v>139</v>
      </c>
      <c r="C61" s="13" t="s">
        <v>140</v>
      </c>
      <c r="D61" s="13" t="s">
        <v>28</v>
      </c>
      <c r="E61" s="14">
        <v>1400</v>
      </c>
      <c r="F61" s="14">
        <v>143975160</v>
      </c>
      <c r="G61" s="15">
        <f t="shared" si="0"/>
        <v>1.4774737400803256E-2</v>
      </c>
      <c r="H61" s="16" t="s">
        <v>16</v>
      </c>
      <c r="J61" s="6"/>
      <c r="K61" s="19"/>
      <c r="L61" s="6"/>
      <c r="M61" s="6"/>
    </row>
    <row r="62" spans="2:13" x14ac:dyDescent="0.25">
      <c r="B62" s="12" t="s">
        <v>141</v>
      </c>
      <c r="C62" s="13" t="s">
        <v>142</v>
      </c>
      <c r="D62" s="13" t="s">
        <v>28</v>
      </c>
      <c r="E62" s="14">
        <v>500</v>
      </c>
      <c r="F62" s="14">
        <v>50833850</v>
      </c>
      <c r="G62" s="15">
        <f t="shared" si="0"/>
        <v>5.2165719754839841E-3</v>
      </c>
      <c r="H62" s="16" t="s">
        <v>16</v>
      </c>
      <c r="J62" s="6"/>
      <c r="K62" s="19"/>
      <c r="L62" s="6"/>
      <c r="M62" s="6"/>
    </row>
    <row r="63" spans="2:13" x14ac:dyDescent="0.25">
      <c r="B63" s="12" t="s">
        <v>143</v>
      </c>
      <c r="C63" s="13" t="s">
        <v>144</v>
      </c>
      <c r="D63" s="13" t="s">
        <v>77</v>
      </c>
      <c r="E63" s="14">
        <v>11</v>
      </c>
      <c r="F63" s="14">
        <v>11478280</v>
      </c>
      <c r="G63" s="15">
        <f t="shared" si="0"/>
        <v>1.1779016103395335E-3</v>
      </c>
      <c r="H63" s="16" t="s">
        <v>16</v>
      </c>
      <c r="J63" s="6"/>
      <c r="K63" s="19"/>
      <c r="L63" s="6"/>
      <c r="M63" s="6"/>
    </row>
    <row r="64" spans="2:13" x14ac:dyDescent="0.25">
      <c r="B64" s="12" t="s">
        <v>145</v>
      </c>
      <c r="C64" s="13" t="s">
        <v>146</v>
      </c>
      <c r="D64" s="13" t="s">
        <v>77</v>
      </c>
      <c r="E64" s="14">
        <v>1</v>
      </c>
      <c r="F64" s="14">
        <v>1101254</v>
      </c>
      <c r="G64" s="15">
        <f t="shared" si="0"/>
        <v>1.1301073505724313E-4</v>
      </c>
      <c r="H64" s="16" t="s">
        <v>16</v>
      </c>
      <c r="J64" s="6"/>
      <c r="K64" s="19"/>
      <c r="L64" s="6"/>
      <c r="M64" s="6"/>
    </row>
    <row r="65" spans="2:13" x14ac:dyDescent="0.25">
      <c r="B65" s="12" t="s">
        <v>147</v>
      </c>
      <c r="C65" s="13" t="s">
        <v>148</v>
      </c>
      <c r="D65" s="13" t="s">
        <v>77</v>
      </c>
      <c r="E65" s="14">
        <v>6</v>
      </c>
      <c r="F65" s="14">
        <v>6598824</v>
      </c>
      <c r="G65" s="15">
        <f t="shared" si="0"/>
        <v>6.7717161595179441E-4</v>
      </c>
      <c r="H65" s="16" t="s">
        <v>16</v>
      </c>
      <c r="J65" s="6"/>
      <c r="K65" s="19"/>
      <c r="L65" s="6"/>
      <c r="M65" s="6"/>
    </row>
    <row r="66" spans="2:13" x14ac:dyDescent="0.25">
      <c r="B66" s="12" t="s">
        <v>149</v>
      </c>
      <c r="C66" s="13" t="s">
        <v>150</v>
      </c>
      <c r="D66" s="13" t="s">
        <v>77</v>
      </c>
      <c r="E66" s="14">
        <v>44</v>
      </c>
      <c r="F66" s="14">
        <v>48671084</v>
      </c>
      <c r="G66" s="15">
        <f t="shared" si="0"/>
        <v>4.9946288311986387E-3</v>
      </c>
      <c r="H66" s="16" t="s">
        <v>16</v>
      </c>
      <c r="J66" s="6"/>
      <c r="K66" s="19"/>
      <c r="L66" s="6"/>
      <c r="M66" s="6"/>
    </row>
    <row r="67" spans="2:13" x14ac:dyDescent="0.25">
      <c r="B67" s="12" t="s">
        <v>151</v>
      </c>
      <c r="C67" s="13" t="s">
        <v>152</v>
      </c>
      <c r="D67" s="13" t="s">
        <v>77</v>
      </c>
      <c r="E67" s="14">
        <v>49</v>
      </c>
      <c r="F67" s="14">
        <v>51818137</v>
      </c>
      <c r="G67" s="15">
        <f t="shared" si="0"/>
        <v>5.3175795517355013E-3</v>
      </c>
      <c r="H67" s="16" t="s">
        <v>16</v>
      </c>
      <c r="J67" s="6"/>
      <c r="K67" s="19"/>
      <c r="L67" s="6"/>
      <c r="M67" s="6"/>
    </row>
    <row r="68" spans="2:13" x14ac:dyDescent="0.25">
      <c r="B68" s="12" t="s">
        <v>153</v>
      </c>
      <c r="C68" s="13" t="s">
        <v>154</v>
      </c>
      <c r="D68" s="13" t="s">
        <v>77</v>
      </c>
      <c r="E68" s="14">
        <v>50</v>
      </c>
      <c r="F68" s="14">
        <v>52238450</v>
      </c>
      <c r="G68" s="15">
        <f t="shared" si="0"/>
        <v>5.36071209071753E-3</v>
      </c>
      <c r="H68" s="16" t="s">
        <v>16</v>
      </c>
      <c r="J68" s="6"/>
      <c r="K68" s="19"/>
      <c r="L68" s="6"/>
      <c r="M68" s="6"/>
    </row>
    <row r="69" spans="2:13" x14ac:dyDescent="0.25">
      <c r="B69" s="12" t="s">
        <v>155</v>
      </c>
      <c r="C69" s="13" t="s">
        <v>156</v>
      </c>
      <c r="D69" s="13" t="s">
        <v>77</v>
      </c>
      <c r="E69" s="14">
        <v>22</v>
      </c>
      <c r="F69" s="14">
        <v>23207932</v>
      </c>
      <c r="G69" s="15">
        <f t="shared" si="0"/>
        <v>2.3815990266355582E-3</v>
      </c>
      <c r="H69" s="16" t="s">
        <v>16</v>
      </c>
      <c r="J69" s="6"/>
      <c r="K69" s="19"/>
      <c r="L69" s="6"/>
      <c r="M69" s="6"/>
    </row>
    <row r="70" spans="2:13" x14ac:dyDescent="0.25">
      <c r="B70" s="12" t="s">
        <v>157</v>
      </c>
      <c r="C70" s="13" t="s">
        <v>158</v>
      </c>
      <c r="D70" s="13" t="s">
        <v>77</v>
      </c>
      <c r="E70" s="14">
        <v>5</v>
      </c>
      <c r="F70" s="14">
        <v>4997825</v>
      </c>
      <c r="G70" s="15">
        <f t="shared" si="0"/>
        <v>5.1287702649658131E-4</v>
      </c>
      <c r="H70" s="16" t="s">
        <v>16</v>
      </c>
      <c r="J70" s="6"/>
      <c r="K70" s="19"/>
      <c r="L70" s="6"/>
      <c r="M70" s="6"/>
    </row>
    <row r="71" spans="2:13" x14ac:dyDescent="0.25">
      <c r="B71" s="12" t="s">
        <v>159</v>
      </c>
      <c r="C71" s="13" t="s">
        <v>160</v>
      </c>
      <c r="D71" s="13" t="s">
        <v>77</v>
      </c>
      <c r="E71" s="14">
        <v>440</v>
      </c>
      <c r="F71" s="14">
        <v>46644884</v>
      </c>
      <c r="G71" s="15">
        <f t="shared" ref="G71:G108" si="2">+F71/$F$127</f>
        <v>4.786700095981344E-3</v>
      </c>
      <c r="H71" s="16" t="s">
        <v>16</v>
      </c>
      <c r="J71" s="6"/>
      <c r="K71" s="19"/>
      <c r="L71" s="6"/>
      <c r="M71" s="6"/>
    </row>
    <row r="72" spans="2:13" x14ac:dyDescent="0.25">
      <c r="B72" s="12" t="s">
        <v>161</v>
      </c>
      <c r="C72" s="13" t="s">
        <v>162</v>
      </c>
      <c r="D72" s="13" t="s">
        <v>77</v>
      </c>
      <c r="E72" s="14">
        <v>130</v>
      </c>
      <c r="F72" s="14">
        <v>13874939</v>
      </c>
      <c r="G72" s="15">
        <f t="shared" si="2"/>
        <v>1.4238468648144842E-3</v>
      </c>
      <c r="H72" s="16" t="s">
        <v>16</v>
      </c>
      <c r="J72" s="6"/>
      <c r="K72" s="19"/>
      <c r="L72" s="6"/>
      <c r="M72" s="6"/>
    </row>
    <row r="73" spans="2:13" x14ac:dyDescent="0.25">
      <c r="B73" s="12" t="s">
        <v>163</v>
      </c>
      <c r="C73" s="13" t="s">
        <v>164</v>
      </c>
      <c r="D73" s="13" t="s">
        <v>77</v>
      </c>
      <c r="E73" s="14">
        <v>5000</v>
      </c>
      <c r="F73" s="14">
        <v>509846000</v>
      </c>
      <c r="G73" s="15">
        <f t="shared" si="2"/>
        <v>5.2320419472705826E-2</v>
      </c>
      <c r="H73" s="16" t="s">
        <v>16</v>
      </c>
      <c r="J73" s="6"/>
      <c r="K73" s="19"/>
      <c r="L73" s="6"/>
      <c r="M73" s="6"/>
    </row>
    <row r="74" spans="2:13" x14ac:dyDescent="0.25">
      <c r="B74" s="12" t="s">
        <v>165</v>
      </c>
      <c r="C74" s="13" t="s">
        <v>166</v>
      </c>
      <c r="D74" s="13" t="s">
        <v>15</v>
      </c>
      <c r="E74" s="14">
        <v>740</v>
      </c>
      <c r="F74" s="14">
        <v>747902460</v>
      </c>
      <c r="G74" s="15">
        <f t="shared" si="2"/>
        <v>7.6749784114945679E-2</v>
      </c>
      <c r="H74" s="16" t="s">
        <v>16</v>
      </c>
      <c r="J74" s="6"/>
      <c r="K74" s="19"/>
      <c r="L74" s="6"/>
      <c r="M74" s="6"/>
    </row>
    <row r="75" spans="2:13" x14ac:dyDescent="0.25">
      <c r="B75" s="12" t="s">
        <v>167</v>
      </c>
      <c r="C75" s="13" t="s">
        <v>168</v>
      </c>
      <c r="D75" s="13" t="s">
        <v>15</v>
      </c>
      <c r="E75" s="14">
        <v>20</v>
      </c>
      <c r="F75" s="14">
        <v>19716700</v>
      </c>
      <c r="G75" s="15">
        <f t="shared" si="2"/>
        <v>2.0233286416241354E-3</v>
      </c>
      <c r="H75" s="16" t="s">
        <v>16</v>
      </c>
      <c r="J75" s="6"/>
      <c r="K75" s="19"/>
      <c r="L75" s="6"/>
      <c r="M75" s="6"/>
    </row>
    <row r="76" spans="2:13" x14ac:dyDescent="0.25">
      <c r="B76" s="12" t="s">
        <v>169</v>
      </c>
      <c r="C76" s="13" t="s">
        <v>170</v>
      </c>
      <c r="D76" s="13" t="s">
        <v>15</v>
      </c>
      <c r="E76" s="14">
        <v>1500</v>
      </c>
      <c r="F76" s="14">
        <v>153837000</v>
      </c>
      <c r="G76" s="15">
        <f t="shared" si="2"/>
        <v>1.5786759865572441E-2</v>
      </c>
      <c r="H76" s="16" t="s">
        <v>16</v>
      </c>
      <c r="J76" s="6"/>
      <c r="K76" s="19"/>
      <c r="L76" s="6"/>
      <c r="M76" s="6"/>
    </row>
    <row r="77" spans="2:13" x14ac:dyDescent="0.25">
      <c r="B77" s="12" t="s">
        <v>171</v>
      </c>
      <c r="C77" s="13" t="s">
        <v>172</v>
      </c>
      <c r="D77" s="13" t="s">
        <v>77</v>
      </c>
      <c r="E77" s="14">
        <v>4</v>
      </c>
      <c r="F77" s="14">
        <v>4248276</v>
      </c>
      <c r="G77" s="15">
        <f t="shared" si="2"/>
        <v>4.3595827437271022E-4</v>
      </c>
      <c r="H77" s="16" t="s">
        <v>16</v>
      </c>
      <c r="J77" s="6"/>
      <c r="K77" s="19"/>
      <c r="L77" s="6"/>
      <c r="M77" s="6"/>
    </row>
    <row r="78" spans="2:13" x14ac:dyDescent="0.25">
      <c r="B78" s="12" t="s">
        <v>173</v>
      </c>
      <c r="C78" s="13" t="s">
        <v>174</v>
      </c>
      <c r="D78" s="13" t="s">
        <v>77</v>
      </c>
      <c r="E78" s="14">
        <v>9</v>
      </c>
      <c r="F78" s="14">
        <v>9551529</v>
      </c>
      <c r="G78" s="15">
        <f t="shared" si="2"/>
        <v>9.8017833597932396E-4</v>
      </c>
      <c r="H78" s="16" t="s">
        <v>16</v>
      </c>
      <c r="J78" s="6"/>
      <c r="K78" s="19"/>
      <c r="L78" s="6"/>
      <c r="M78" s="6"/>
    </row>
    <row r="79" spans="2:13" x14ac:dyDescent="0.25">
      <c r="B79" s="12" t="s">
        <v>175</v>
      </c>
      <c r="C79" s="13" t="s">
        <v>176</v>
      </c>
      <c r="D79" s="13" t="s">
        <v>77</v>
      </c>
      <c r="E79" s="14">
        <v>1000</v>
      </c>
      <c r="F79" s="14">
        <v>101578800</v>
      </c>
      <c r="G79" s="15">
        <f t="shared" si="2"/>
        <v>1.0424021028965787E-2</v>
      </c>
      <c r="H79" s="16" t="s">
        <v>16</v>
      </c>
      <c r="J79" s="6"/>
      <c r="K79" s="19"/>
      <c r="L79" s="6"/>
      <c r="M79" s="6"/>
    </row>
    <row r="80" spans="2:13" x14ac:dyDescent="0.25">
      <c r="B80" s="12" t="s">
        <v>177</v>
      </c>
      <c r="C80" s="13" t="s">
        <v>178</v>
      </c>
      <c r="D80" s="13" t="s">
        <v>77</v>
      </c>
      <c r="E80" s="14">
        <v>3950</v>
      </c>
      <c r="F80" s="14">
        <v>402517245</v>
      </c>
      <c r="G80" s="15">
        <f t="shared" si="2"/>
        <v>4.1306337802783394E-2</v>
      </c>
      <c r="H80" s="16" t="s">
        <v>16</v>
      </c>
      <c r="J80" s="6"/>
      <c r="K80" s="19"/>
      <c r="L80" s="6"/>
      <c r="M80" s="6"/>
    </row>
    <row r="81" spans="2:13" x14ac:dyDescent="0.25">
      <c r="B81" s="12" t="s">
        <v>179</v>
      </c>
      <c r="C81" s="13" t="s">
        <v>180</v>
      </c>
      <c r="D81" s="13" t="s">
        <v>77</v>
      </c>
      <c r="E81" s="14">
        <v>2500</v>
      </c>
      <c r="F81" s="14">
        <v>254715750</v>
      </c>
      <c r="G81" s="15">
        <f t="shared" si="2"/>
        <v>2.6138941732022747E-2</v>
      </c>
      <c r="H81" s="16" t="s">
        <v>16</v>
      </c>
      <c r="J81" s="6"/>
      <c r="K81" s="19"/>
      <c r="L81" s="6"/>
      <c r="M81" s="6"/>
    </row>
    <row r="82" spans="2:13" x14ac:dyDescent="0.25">
      <c r="B82" s="12" t="s">
        <v>181</v>
      </c>
      <c r="C82" s="13" t="s">
        <v>182</v>
      </c>
      <c r="D82" s="13" t="s">
        <v>15</v>
      </c>
      <c r="E82" s="14">
        <v>3000</v>
      </c>
      <c r="F82" s="14">
        <v>305157000</v>
      </c>
      <c r="G82" s="15">
        <f t="shared" si="2"/>
        <v>3.1315225077832312E-2</v>
      </c>
      <c r="H82" s="16" t="s">
        <v>16</v>
      </c>
      <c r="J82" s="6"/>
      <c r="K82" s="19"/>
      <c r="L82" s="6"/>
      <c r="M82" s="6"/>
    </row>
    <row r="83" spans="2:13" x14ac:dyDescent="0.25">
      <c r="B83" s="12" t="s">
        <v>183</v>
      </c>
      <c r="C83" s="13" t="s">
        <v>184</v>
      </c>
      <c r="D83" s="13" t="s">
        <v>185</v>
      </c>
      <c r="E83" s="14">
        <v>52</v>
      </c>
      <c r="F83" s="14">
        <v>52036972</v>
      </c>
      <c r="G83" s="15">
        <f t="shared" si="2"/>
        <v>5.340036409287212E-3</v>
      </c>
      <c r="H83" s="16" t="s">
        <v>20</v>
      </c>
      <c r="J83" s="6"/>
      <c r="K83" s="19"/>
      <c r="L83" s="6"/>
      <c r="M83" s="6"/>
    </row>
    <row r="84" spans="2:13" x14ac:dyDescent="0.25">
      <c r="B84" s="12" t="s">
        <v>186</v>
      </c>
      <c r="C84" s="13" t="s">
        <v>187</v>
      </c>
      <c r="D84" s="13" t="s">
        <v>185</v>
      </c>
      <c r="E84" s="14">
        <v>20</v>
      </c>
      <c r="F84" s="14">
        <v>20043840</v>
      </c>
      <c r="G84" s="15">
        <f t="shared" si="2"/>
        <v>2.0568997631516183E-3</v>
      </c>
      <c r="H84" s="16" t="s">
        <v>29</v>
      </c>
      <c r="J84" s="6"/>
      <c r="K84" s="19"/>
      <c r="L84" s="6"/>
      <c r="M84" s="6"/>
    </row>
    <row r="85" spans="2:13" x14ac:dyDescent="0.25">
      <c r="B85" s="12" t="s">
        <v>188</v>
      </c>
      <c r="C85" s="13" t="s">
        <v>189</v>
      </c>
      <c r="D85" s="13" t="s">
        <v>15</v>
      </c>
      <c r="E85" s="14">
        <v>7</v>
      </c>
      <c r="F85" s="14">
        <v>7172382</v>
      </c>
      <c r="G85" s="15">
        <f t="shared" si="2"/>
        <v>7.3603016373274431E-4</v>
      </c>
      <c r="H85" s="16" t="s">
        <v>16</v>
      </c>
      <c r="J85" s="6"/>
      <c r="K85" s="6"/>
      <c r="L85" s="6"/>
      <c r="M85" s="6"/>
    </row>
    <row r="86" spans="2:13" x14ac:dyDescent="0.25">
      <c r="B86" s="12" t="s">
        <v>190</v>
      </c>
      <c r="C86" s="13" t="s">
        <v>191</v>
      </c>
      <c r="D86" s="13" t="s">
        <v>192</v>
      </c>
      <c r="E86" s="14">
        <v>4450</v>
      </c>
      <c r="F86" s="14">
        <v>450017820</v>
      </c>
      <c r="G86" s="15">
        <f t="shared" si="2"/>
        <v>4.6180848947707007E-2</v>
      </c>
      <c r="H86" s="16" t="s">
        <v>16</v>
      </c>
      <c r="J86" s="6"/>
      <c r="K86" s="6"/>
      <c r="L86" s="6"/>
      <c r="M86" s="6"/>
    </row>
    <row r="87" spans="2:13" x14ac:dyDescent="0.25">
      <c r="B87" s="12" t="s">
        <v>193</v>
      </c>
      <c r="C87" s="13" t="s">
        <v>194</v>
      </c>
      <c r="D87" s="13" t="s">
        <v>195</v>
      </c>
      <c r="E87" s="14">
        <v>8</v>
      </c>
      <c r="F87" s="14">
        <v>8147688</v>
      </c>
      <c r="G87" s="15">
        <f t="shared" si="2"/>
        <v>8.3611610935994713E-4</v>
      </c>
      <c r="H87" s="16" t="s">
        <v>16</v>
      </c>
      <c r="J87" s="6"/>
      <c r="K87" s="6"/>
      <c r="L87" s="6"/>
      <c r="M87" s="6"/>
    </row>
    <row r="88" spans="2:13" x14ac:dyDescent="0.25">
      <c r="B88" s="12" t="s">
        <v>196</v>
      </c>
      <c r="C88" s="13" t="s">
        <v>197</v>
      </c>
      <c r="D88" s="13" t="s">
        <v>195</v>
      </c>
      <c r="E88" s="14">
        <v>10</v>
      </c>
      <c r="F88" s="14">
        <v>9929500</v>
      </c>
      <c r="G88" s="15">
        <f t="shared" si="2"/>
        <v>1.0189657370151624E-3</v>
      </c>
      <c r="H88" s="16" t="s">
        <v>16</v>
      </c>
      <c r="J88" s="6"/>
      <c r="K88" s="6"/>
      <c r="L88" s="6"/>
      <c r="M88" s="6"/>
    </row>
    <row r="89" spans="2:13" x14ac:dyDescent="0.25">
      <c r="B89" s="12" t="s">
        <v>198</v>
      </c>
      <c r="C89" s="13" t="s">
        <v>199</v>
      </c>
      <c r="D89" s="13" t="s">
        <v>133</v>
      </c>
      <c r="E89" s="14">
        <v>17</v>
      </c>
      <c r="F89" s="14">
        <v>17615825</v>
      </c>
      <c r="G89" s="15">
        <f t="shared" si="2"/>
        <v>1.807736754545055E-3</v>
      </c>
      <c r="H89" s="16" t="s">
        <v>16</v>
      </c>
      <c r="J89" s="6"/>
      <c r="K89" s="6"/>
      <c r="L89" s="6"/>
      <c r="M89" s="6"/>
    </row>
    <row r="90" spans="2:13" x14ac:dyDescent="0.25">
      <c r="B90" s="12" t="s">
        <v>200</v>
      </c>
      <c r="C90" s="13" t="s">
        <v>201</v>
      </c>
      <c r="D90" s="13" t="s">
        <v>133</v>
      </c>
      <c r="E90" s="14">
        <v>2500</v>
      </c>
      <c r="F90" s="14">
        <v>252674500</v>
      </c>
      <c r="G90" s="15">
        <f t="shared" si="2"/>
        <v>2.5929468565127917E-2</v>
      </c>
      <c r="H90" s="16" t="s">
        <v>16</v>
      </c>
      <c r="J90" s="6"/>
      <c r="K90" s="6"/>
      <c r="L90" s="6"/>
      <c r="M90" s="6"/>
    </row>
    <row r="91" spans="2:13" x14ac:dyDescent="0.25">
      <c r="B91" s="12" t="s">
        <v>202</v>
      </c>
      <c r="C91" s="13" t="s">
        <v>203</v>
      </c>
      <c r="D91" s="13" t="s">
        <v>192</v>
      </c>
      <c r="E91" s="14">
        <v>2000</v>
      </c>
      <c r="F91" s="14">
        <v>202350200</v>
      </c>
      <c r="G91" s="15">
        <f t="shared" si="2"/>
        <v>2.0765186633583316E-2</v>
      </c>
      <c r="H91" s="16" t="s">
        <v>19</v>
      </c>
      <c r="J91" s="6"/>
      <c r="K91" s="6"/>
      <c r="L91" s="6"/>
      <c r="M91" s="6"/>
    </row>
    <row r="92" spans="2:13" x14ac:dyDescent="0.25">
      <c r="B92" s="12" t="s">
        <v>204</v>
      </c>
      <c r="C92" s="13" t="s">
        <v>205</v>
      </c>
      <c r="D92" s="13" t="s">
        <v>192</v>
      </c>
      <c r="E92" s="14">
        <v>1500</v>
      </c>
      <c r="F92" s="14">
        <v>151949250</v>
      </c>
      <c r="G92" s="15">
        <f t="shared" si="2"/>
        <v>1.5593038875588014E-2</v>
      </c>
      <c r="H92" s="16" t="s">
        <v>19</v>
      </c>
      <c r="J92" s="6"/>
      <c r="K92" s="6"/>
      <c r="L92" s="6"/>
      <c r="M92" s="6"/>
    </row>
    <row r="93" spans="2:13" x14ac:dyDescent="0.25">
      <c r="B93" s="12" t="s">
        <v>206</v>
      </c>
      <c r="C93" s="13" t="s">
        <v>207</v>
      </c>
      <c r="D93" s="13" t="s">
        <v>185</v>
      </c>
      <c r="E93" s="14">
        <v>40</v>
      </c>
      <c r="F93" s="14">
        <v>8157784</v>
      </c>
      <c r="G93" s="15">
        <f t="shared" si="2"/>
        <v>8.3715216133445792E-4</v>
      </c>
      <c r="H93" s="16" t="s">
        <v>19</v>
      </c>
      <c r="J93" s="6"/>
      <c r="K93" s="6"/>
      <c r="L93" s="6"/>
      <c r="M93" s="6"/>
    </row>
    <row r="94" spans="2:13" x14ac:dyDescent="0.25">
      <c r="B94" s="12" t="s">
        <v>208</v>
      </c>
      <c r="C94" s="13" t="s">
        <v>209</v>
      </c>
      <c r="D94" s="13" t="s">
        <v>185</v>
      </c>
      <c r="E94" s="14">
        <v>140</v>
      </c>
      <c r="F94" s="14">
        <v>14847490</v>
      </c>
      <c r="G94" s="15">
        <f t="shared" si="2"/>
        <v>1.52365009221766E-3</v>
      </c>
      <c r="H94" s="16" t="s">
        <v>32</v>
      </c>
      <c r="J94" s="6"/>
      <c r="K94" s="6"/>
      <c r="L94" s="6"/>
      <c r="M94" s="6"/>
    </row>
    <row r="95" spans="2:13" x14ac:dyDescent="0.25">
      <c r="B95" s="12" t="s">
        <v>210</v>
      </c>
      <c r="C95" s="13" t="s">
        <v>211</v>
      </c>
      <c r="D95" s="13" t="s">
        <v>185</v>
      </c>
      <c r="E95" s="14">
        <v>200</v>
      </c>
      <c r="F95" s="14">
        <v>21148280</v>
      </c>
      <c r="G95" s="15">
        <f t="shared" si="2"/>
        <v>2.1702374456722918E-3</v>
      </c>
      <c r="H95" s="16" t="s">
        <v>32</v>
      </c>
      <c r="J95" s="6"/>
      <c r="K95" s="6"/>
      <c r="L95" s="6"/>
      <c r="M95" s="6"/>
    </row>
    <row r="96" spans="2:13" x14ac:dyDescent="0.25">
      <c r="B96" s="12" t="s">
        <v>212</v>
      </c>
      <c r="C96" s="13" t="s">
        <v>213</v>
      </c>
      <c r="D96" s="13" t="s">
        <v>185</v>
      </c>
      <c r="E96" s="14">
        <v>100</v>
      </c>
      <c r="F96" s="14">
        <v>10437060</v>
      </c>
      <c r="G96" s="15">
        <f t="shared" si="2"/>
        <v>1.0710515670649551E-3</v>
      </c>
      <c r="H96" s="16" t="s">
        <v>32</v>
      </c>
      <c r="J96" s="6"/>
      <c r="K96" s="6"/>
      <c r="L96" s="6"/>
      <c r="M96" s="6"/>
    </row>
    <row r="97" spans="2:13" x14ac:dyDescent="0.25">
      <c r="B97" s="12" t="s">
        <v>214</v>
      </c>
      <c r="C97" s="13" t="s">
        <v>215</v>
      </c>
      <c r="D97" s="13" t="s">
        <v>185</v>
      </c>
      <c r="E97" s="14">
        <v>100</v>
      </c>
      <c r="F97" s="14">
        <v>10481760</v>
      </c>
      <c r="G97" s="15">
        <f t="shared" si="2"/>
        <v>1.0756386830772999E-3</v>
      </c>
      <c r="H97" s="16" t="s">
        <v>32</v>
      </c>
      <c r="J97" s="6"/>
      <c r="K97" s="6"/>
      <c r="L97" s="6"/>
      <c r="M97" s="6"/>
    </row>
    <row r="98" spans="2:13" x14ac:dyDescent="0.25">
      <c r="B98" s="12" t="s">
        <v>216</v>
      </c>
      <c r="C98" s="13" t="s">
        <v>217</v>
      </c>
      <c r="D98" s="13" t="s">
        <v>185</v>
      </c>
      <c r="E98" s="14">
        <v>100</v>
      </c>
      <c r="F98" s="14">
        <v>10445480</v>
      </c>
      <c r="G98" s="15">
        <f t="shared" si="2"/>
        <v>1.0719156278440143E-3</v>
      </c>
      <c r="H98" s="16" t="s">
        <v>32</v>
      </c>
      <c r="J98" s="6"/>
      <c r="K98" s="6"/>
      <c r="L98" s="6"/>
      <c r="M98" s="6"/>
    </row>
    <row r="99" spans="2:13" x14ac:dyDescent="0.25">
      <c r="B99" s="12" t="s">
        <v>218</v>
      </c>
      <c r="C99" s="13" t="s">
        <v>219</v>
      </c>
      <c r="D99" s="13" t="s">
        <v>185</v>
      </c>
      <c r="E99" s="14">
        <v>100</v>
      </c>
      <c r="F99" s="14">
        <v>10407870</v>
      </c>
      <c r="G99" s="15">
        <f t="shared" si="2"/>
        <v>1.0680560879508534E-3</v>
      </c>
      <c r="H99" s="16" t="s">
        <v>32</v>
      </c>
      <c r="J99" s="6"/>
      <c r="K99" s="6"/>
      <c r="L99" s="6"/>
      <c r="M99" s="6"/>
    </row>
    <row r="100" spans="2:13" x14ac:dyDescent="0.25">
      <c r="B100" s="12" t="s">
        <v>220</v>
      </c>
      <c r="C100" s="13" t="s">
        <v>221</v>
      </c>
      <c r="D100" s="13" t="s">
        <v>185</v>
      </c>
      <c r="E100" s="14">
        <v>100</v>
      </c>
      <c r="F100" s="14">
        <v>10404680</v>
      </c>
      <c r="G100" s="15">
        <f t="shared" si="2"/>
        <v>1.067728730007243E-3</v>
      </c>
      <c r="H100" s="16" t="s">
        <v>32</v>
      </c>
      <c r="J100" s="6"/>
      <c r="K100" s="6"/>
      <c r="L100" s="6"/>
      <c r="M100" s="6"/>
    </row>
    <row r="101" spans="2:13" x14ac:dyDescent="0.25">
      <c r="B101" s="12" t="s">
        <v>222</v>
      </c>
      <c r="C101" s="13" t="s">
        <v>223</v>
      </c>
      <c r="D101" s="13" t="s">
        <v>185</v>
      </c>
      <c r="E101" s="14">
        <v>100</v>
      </c>
      <c r="F101" s="14">
        <v>10355540</v>
      </c>
      <c r="G101" s="15">
        <f t="shared" si="2"/>
        <v>1.0626859809950144E-3</v>
      </c>
      <c r="H101" s="16" t="s">
        <v>32</v>
      </c>
      <c r="J101" s="6"/>
      <c r="K101" s="6"/>
      <c r="L101" s="6"/>
      <c r="M101" s="6"/>
    </row>
    <row r="102" spans="2:13" x14ac:dyDescent="0.25">
      <c r="B102" s="12" t="s">
        <v>224</v>
      </c>
      <c r="C102" s="13" t="s">
        <v>225</v>
      </c>
      <c r="D102" s="13" t="s">
        <v>72</v>
      </c>
      <c r="E102" s="14">
        <v>17</v>
      </c>
      <c r="F102" s="14">
        <v>19006493</v>
      </c>
      <c r="G102" s="15">
        <f t="shared" si="2"/>
        <v>1.9504471673113979E-3</v>
      </c>
      <c r="H102" s="16" t="s">
        <v>16</v>
      </c>
      <c r="J102" s="6"/>
      <c r="K102" s="6"/>
      <c r="L102" s="6"/>
      <c r="M102" s="6"/>
    </row>
    <row r="103" spans="2:13" x14ac:dyDescent="0.25">
      <c r="B103" s="12" t="s">
        <v>226</v>
      </c>
      <c r="C103" s="13" t="s">
        <v>227</v>
      </c>
      <c r="D103" s="13" t="s">
        <v>72</v>
      </c>
      <c r="E103" s="14">
        <v>22</v>
      </c>
      <c r="F103" s="14">
        <v>23328492</v>
      </c>
      <c r="G103" s="15">
        <f t="shared" si="2"/>
        <v>2.3939708992630365E-3</v>
      </c>
      <c r="H103" s="16" t="s">
        <v>16</v>
      </c>
      <c r="J103" s="6"/>
      <c r="K103" s="6"/>
      <c r="L103" s="6"/>
      <c r="M103" s="6"/>
    </row>
    <row r="104" spans="2:13" x14ac:dyDescent="0.25">
      <c r="B104" s="12" t="s">
        <v>228</v>
      </c>
      <c r="C104" s="13" t="s">
        <v>229</v>
      </c>
      <c r="D104" s="13" t="s">
        <v>72</v>
      </c>
      <c r="E104" s="14">
        <v>5</v>
      </c>
      <c r="F104" s="14">
        <v>5008185</v>
      </c>
      <c r="G104" s="15">
        <f t="shared" si="2"/>
        <v>5.1394017016297708E-4</v>
      </c>
      <c r="H104" s="16" t="s">
        <v>16</v>
      </c>
      <c r="J104" s="6"/>
      <c r="K104" s="6"/>
      <c r="L104" s="6"/>
      <c r="M104" s="6"/>
    </row>
    <row r="105" spans="2:13" x14ac:dyDescent="0.25">
      <c r="B105" s="12" t="s">
        <v>230</v>
      </c>
      <c r="C105" s="13" t="s">
        <v>231</v>
      </c>
      <c r="D105" s="13" t="s">
        <v>72</v>
      </c>
      <c r="E105" s="14">
        <v>50</v>
      </c>
      <c r="F105" s="14">
        <v>50805300</v>
      </c>
      <c r="G105" s="15">
        <f t="shared" si="2"/>
        <v>5.2136421731986942E-3</v>
      </c>
      <c r="H105" s="16" t="s">
        <v>16</v>
      </c>
      <c r="J105" s="6"/>
      <c r="K105" s="6"/>
      <c r="L105" s="6"/>
      <c r="M105" s="6"/>
    </row>
    <row r="106" spans="2:13" x14ac:dyDescent="0.25">
      <c r="B106" s="12" t="s">
        <v>232</v>
      </c>
      <c r="C106" s="13" t="s">
        <v>233</v>
      </c>
      <c r="D106" s="13" t="s">
        <v>72</v>
      </c>
      <c r="E106" s="14">
        <v>17</v>
      </c>
      <c r="F106" s="14">
        <v>17101830</v>
      </c>
      <c r="G106" s="15">
        <f t="shared" si="2"/>
        <v>1.7549905645055659E-3</v>
      </c>
      <c r="H106" s="16" t="s">
        <v>16</v>
      </c>
      <c r="J106" s="6"/>
      <c r="K106" s="6"/>
      <c r="L106" s="6"/>
      <c r="M106" s="6"/>
    </row>
    <row r="107" spans="2:13" x14ac:dyDescent="0.25">
      <c r="B107" s="12" t="s">
        <v>234</v>
      </c>
      <c r="C107" s="13" t="s">
        <v>235</v>
      </c>
      <c r="D107" s="13" t="s">
        <v>72</v>
      </c>
      <c r="E107" s="14">
        <v>3</v>
      </c>
      <c r="F107" s="14">
        <v>3074910</v>
      </c>
      <c r="G107" s="15">
        <f t="shared" si="2"/>
        <v>3.1554740262906421E-4</v>
      </c>
      <c r="H107" s="16" t="s">
        <v>16</v>
      </c>
      <c r="J107" s="6"/>
      <c r="K107" s="6"/>
      <c r="L107" s="6"/>
      <c r="M107" s="6"/>
    </row>
    <row r="108" spans="2:13" x14ac:dyDescent="0.25">
      <c r="B108" s="12" t="s">
        <v>236</v>
      </c>
      <c r="C108" s="13" t="s">
        <v>237</v>
      </c>
      <c r="D108" s="13" t="s">
        <v>72</v>
      </c>
      <c r="E108" s="14">
        <v>9</v>
      </c>
      <c r="F108" s="14">
        <v>9072630</v>
      </c>
      <c r="G108" s="15">
        <f t="shared" si="2"/>
        <v>9.3103369903981806E-4</v>
      </c>
      <c r="H108" s="16" t="s">
        <v>16</v>
      </c>
      <c r="J108" s="6"/>
      <c r="K108" s="6"/>
      <c r="L108" s="6"/>
      <c r="M108" s="6"/>
    </row>
    <row r="109" spans="2:13" x14ac:dyDescent="0.25">
      <c r="B109" s="12"/>
      <c r="C109" s="13"/>
      <c r="D109" s="13"/>
      <c r="E109" s="14"/>
      <c r="F109" s="14"/>
      <c r="G109" s="15"/>
      <c r="H109" s="16"/>
      <c r="J109" s="6"/>
      <c r="K109" s="6"/>
      <c r="L109" s="6"/>
      <c r="M109" s="6"/>
    </row>
    <row r="110" spans="2:13" hidden="1" x14ac:dyDescent="0.25">
      <c r="B110" s="12"/>
      <c r="C110" s="13"/>
      <c r="D110" s="13"/>
      <c r="E110" s="14"/>
      <c r="F110" s="14"/>
      <c r="G110" s="15"/>
      <c r="H110" s="16"/>
      <c r="J110" s="6"/>
      <c r="K110" s="6"/>
      <c r="L110" s="6"/>
      <c r="M110" s="6"/>
    </row>
    <row r="111" spans="2:13" hidden="1" x14ac:dyDescent="0.25">
      <c r="B111" s="12"/>
      <c r="C111" s="13"/>
      <c r="D111" s="13"/>
      <c r="E111" s="14"/>
      <c r="F111" s="14"/>
      <c r="G111" s="15"/>
      <c r="H111" s="16"/>
      <c r="J111" s="6"/>
      <c r="K111" s="6"/>
      <c r="L111" s="6"/>
      <c r="M111" s="6"/>
    </row>
    <row r="112" spans="2:13" hidden="1" x14ac:dyDescent="0.25">
      <c r="B112" s="12"/>
      <c r="C112" s="13"/>
      <c r="D112" s="13"/>
      <c r="E112" s="14"/>
      <c r="F112" s="14"/>
      <c r="G112" s="15"/>
      <c r="H112" s="16"/>
      <c r="J112" s="6"/>
      <c r="K112" s="6"/>
      <c r="L112" s="6"/>
      <c r="M112" s="6"/>
    </row>
    <row r="113" spans="2:13" hidden="1" x14ac:dyDescent="0.25">
      <c r="B113" s="12"/>
      <c r="C113" s="13"/>
      <c r="D113" s="13"/>
      <c r="E113" s="14"/>
      <c r="F113" s="14"/>
      <c r="G113" s="15"/>
      <c r="H113" s="16"/>
      <c r="J113" s="6"/>
      <c r="K113" s="6"/>
      <c r="L113" s="6"/>
      <c r="M113" s="6"/>
    </row>
    <row r="114" spans="2:13" x14ac:dyDescent="0.25">
      <c r="B114" s="12"/>
      <c r="C114" s="13"/>
      <c r="D114" s="13"/>
      <c r="E114" s="14"/>
      <c r="F114" s="14"/>
      <c r="G114" s="15"/>
      <c r="H114" s="16"/>
      <c r="J114" s="6"/>
      <c r="K114" s="6"/>
      <c r="L114" s="6"/>
      <c r="M114" s="6"/>
    </row>
    <row r="115" spans="2:13" x14ac:dyDescent="0.25">
      <c r="B115" s="20"/>
      <c r="C115" s="20" t="s">
        <v>238</v>
      </c>
      <c r="D115" s="20"/>
      <c r="E115" s="21"/>
      <c r="F115" s="22">
        <f>SUM(F7:F114)</f>
        <v>8976262322.5</v>
      </c>
      <c r="G115" s="23">
        <f>+F115/$F$127</f>
        <v>0.92114444363640124</v>
      </c>
      <c r="H115" s="24"/>
      <c r="J115" s="6"/>
      <c r="K115" s="6"/>
      <c r="L115" s="6"/>
      <c r="M115" s="6"/>
    </row>
    <row r="116" spans="2:13" x14ac:dyDescent="0.25">
      <c r="G116" s="25"/>
      <c r="J116" s="6"/>
      <c r="K116" s="6"/>
      <c r="L116" s="6"/>
      <c r="M116" s="6"/>
    </row>
    <row r="117" spans="2:13" x14ac:dyDescent="0.25">
      <c r="B117" s="26"/>
      <c r="C117" s="26" t="s">
        <v>239</v>
      </c>
      <c r="D117" s="26"/>
      <c r="E117" s="26"/>
      <c r="F117" s="26" t="s">
        <v>10</v>
      </c>
      <c r="G117" s="27" t="s">
        <v>11</v>
      </c>
      <c r="J117" s="28" t="s">
        <v>16</v>
      </c>
      <c r="K117" s="6"/>
      <c r="L117" s="6"/>
      <c r="M117" s="6"/>
    </row>
    <row r="118" spans="2:13" x14ac:dyDescent="0.25">
      <c r="B118" s="29"/>
      <c r="C118" s="20" t="s">
        <v>240</v>
      </c>
      <c r="D118" s="13"/>
      <c r="E118" s="30"/>
      <c r="F118" s="31" t="s">
        <v>241</v>
      </c>
      <c r="G118" s="32">
        <v>0</v>
      </c>
      <c r="J118" s="28" t="s">
        <v>16</v>
      </c>
      <c r="K118" s="6"/>
      <c r="L118" s="17" t="s">
        <v>16</v>
      </c>
      <c r="M118" s="6"/>
    </row>
    <row r="119" spans="2:13" x14ac:dyDescent="0.25">
      <c r="B119" s="29" t="s">
        <v>242</v>
      </c>
      <c r="C119" s="20" t="s">
        <v>243</v>
      </c>
      <c r="D119" s="20"/>
      <c r="E119" s="21"/>
      <c r="F119" s="14">
        <v>558579076.52999997</v>
      </c>
      <c r="G119" s="32">
        <f>+F119/$F$127</f>
        <v>5.7321409980123895E-2</v>
      </c>
      <c r="J119" s="28" t="s">
        <v>16</v>
      </c>
      <c r="K119" s="6"/>
      <c r="L119" s="17" t="s">
        <v>244</v>
      </c>
      <c r="M119" s="6"/>
    </row>
    <row r="120" spans="2:13" x14ac:dyDescent="0.25">
      <c r="B120" s="29"/>
      <c r="C120" s="20" t="s">
        <v>245</v>
      </c>
      <c r="D120" s="13"/>
      <c r="E120" s="30"/>
      <c r="F120" s="21" t="s">
        <v>241</v>
      </c>
      <c r="G120" s="32">
        <v>0</v>
      </c>
      <c r="J120" s="28" t="s">
        <v>16</v>
      </c>
      <c r="K120" s="6"/>
      <c r="L120" s="17" t="s">
        <v>244</v>
      </c>
      <c r="M120" s="6"/>
    </row>
    <row r="121" spans="2:13" x14ac:dyDescent="0.25">
      <c r="B121" s="29"/>
      <c r="C121" s="20" t="s">
        <v>246</v>
      </c>
      <c r="D121" s="13"/>
      <c r="E121" s="30"/>
      <c r="F121" s="21" t="s">
        <v>241</v>
      </c>
      <c r="G121" s="32">
        <v>0</v>
      </c>
      <c r="J121" s="28" t="s">
        <v>244</v>
      </c>
      <c r="K121" s="6"/>
      <c r="L121" s="17" t="s">
        <v>19</v>
      </c>
      <c r="M121" s="6"/>
    </row>
    <row r="122" spans="2:13" x14ac:dyDescent="0.25">
      <c r="B122" s="29"/>
      <c r="C122" s="20" t="s">
        <v>247</v>
      </c>
      <c r="D122" s="13"/>
      <c r="E122" s="30"/>
      <c r="F122" s="21" t="s">
        <v>241</v>
      </c>
      <c r="G122" s="32">
        <v>0</v>
      </c>
      <c r="J122" s="28" t="s">
        <v>19</v>
      </c>
      <c r="K122" s="6"/>
      <c r="L122" s="17" t="s">
        <v>25</v>
      </c>
      <c r="M122" s="6"/>
    </row>
    <row r="123" spans="2:13" x14ac:dyDescent="0.25">
      <c r="B123" s="13" t="s">
        <v>248</v>
      </c>
      <c r="C123" s="13" t="s">
        <v>249</v>
      </c>
      <c r="D123" s="13"/>
      <c r="E123" s="30"/>
      <c r="F123" s="14">
        <v>209843470.44</v>
      </c>
      <c r="G123" s="32">
        <f>+F123/$F$127</f>
        <v>2.1534146383474905E-2</v>
      </c>
      <c r="J123" s="17" t="s">
        <v>25</v>
      </c>
      <c r="K123" s="6"/>
      <c r="L123" s="19" t="s">
        <v>29</v>
      </c>
      <c r="M123" s="6"/>
    </row>
    <row r="124" spans="2:13" x14ac:dyDescent="0.25">
      <c r="B124" s="29"/>
      <c r="C124" s="13"/>
      <c r="D124" s="13"/>
      <c r="E124" s="30"/>
      <c r="F124" s="31"/>
      <c r="G124" s="32"/>
      <c r="J124" s="17" t="s">
        <v>16</v>
      </c>
      <c r="K124" s="6"/>
      <c r="L124" s="19" t="s">
        <v>32</v>
      </c>
      <c r="M124" s="6"/>
    </row>
    <row r="125" spans="2:13" x14ac:dyDescent="0.25">
      <c r="B125" s="29"/>
      <c r="C125" s="13" t="s">
        <v>250</v>
      </c>
      <c r="D125" s="13"/>
      <c r="E125" s="30"/>
      <c r="F125" s="33">
        <f>SUM(F118:F124)</f>
        <v>768422546.97000003</v>
      </c>
      <c r="G125" s="32">
        <f>+F125/$F$127</f>
        <v>7.8855556363598811E-2</v>
      </c>
      <c r="J125" s="17" t="s">
        <v>16</v>
      </c>
      <c r="K125" s="6"/>
      <c r="L125" s="19" t="s">
        <v>251</v>
      </c>
      <c r="M125" s="6"/>
    </row>
    <row r="126" spans="2:13" x14ac:dyDescent="0.25">
      <c r="B126" s="29"/>
      <c r="C126" s="13"/>
      <c r="D126" s="13"/>
      <c r="E126" s="30"/>
      <c r="F126" s="33"/>
      <c r="G126" s="32"/>
      <c r="J126" s="6"/>
      <c r="K126" s="6"/>
      <c r="L126" s="6"/>
      <c r="M126" s="6"/>
    </row>
    <row r="127" spans="2:13" x14ac:dyDescent="0.25">
      <c r="B127" s="34"/>
      <c r="C127" s="35" t="s">
        <v>252</v>
      </c>
      <c r="D127" s="36"/>
      <c r="E127" s="37"/>
      <c r="F127" s="37">
        <f>+F125+F115</f>
        <v>9744684869.4699993</v>
      </c>
      <c r="G127" s="38">
        <v>1</v>
      </c>
      <c r="J127" s="6"/>
      <c r="K127" s="6"/>
      <c r="L127" s="6"/>
      <c r="M127" s="6"/>
    </row>
    <row r="128" spans="2:13" x14ac:dyDescent="0.25">
      <c r="F128" s="39"/>
      <c r="J128" s="6"/>
      <c r="K128" s="6"/>
      <c r="L128" s="6"/>
      <c r="M128" s="6"/>
    </row>
    <row r="129" spans="2:13" x14ac:dyDescent="0.25">
      <c r="C129" s="20" t="s">
        <v>253</v>
      </c>
      <c r="D129" s="41">
        <v>6.9397212050865393</v>
      </c>
      <c r="F129" s="4">
        <v>0</v>
      </c>
      <c r="J129" s="6"/>
      <c r="K129" s="6"/>
      <c r="L129" s="6"/>
      <c r="M129" s="6"/>
    </row>
    <row r="130" spans="2:13" x14ac:dyDescent="0.25">
      <c r="C130" s="20" t="s">
        <v>254</v>
      </c>
      <c r="D130" s="41">
        <v>4.9020988882713894</v>
      </c>
      <c r="J130" s="6"/>
      <c r="K130" s="6"/>
      <c r="L130" s="6"/>
      <c r="M130" s="6"/>
    </row>
    <row r="131" spans="2:13" x14ac:dyDescent="0.25">
      <c r="C131" s="20" t="s">
        <v>255</v>
      </c>
      <c r="D131" s="41">
        <v>7.1378546474550415</v>
      </c>
      <c r="J131" s="6"/>
      <c r="K131" s="6"/>
      <c r="L131" s="6"/>
      <c r="M131" s="6"/>
    </row>
    <row r="132" spans="2:13" x14ac:dyDescent="0.25">
      <c r="C132" s="20" t="s">
        <v>256</v>
      </c>
      <c r="D132" s="42">
        <v>19.251100000000001</v>
      </c>
      <c r="J132" s="6"/>
      <c r="K132" s="6"/>
      <c r="L132" s="6"/>
      <c r="M132" s="6"/>
    </row>
    <row r="133" spans="2:13" x14ac:dyDescent="0.25">
      <c r="C133" s="20" t="s">
        <v>257</v>
      </c>
      <c r="D133" s="42">
        <v>18.955400000000001</v>
      </c>
      <c r="J133" s="6"/>
      <c r="K133" s="6"/>
      <c r="L133" s="6"/>
      <c r="M133" s="6"/>
    </row>
    <row r="134" spans="2:13" x14ac:dyDescent="0.25">
      <c r="C134" s="20" t="s">
        <v>258</v>
      </c>
      <c r="D134" s="43"/>
      <c r="J134" s="6"/>
      <c r="K134" s="6"/>
      <c r="L134" s="6"/>
      <c r="M134" s="6"/>
    </row>
    <row r="135" spans="2:13" x14ac:dyDescent="0.25">
      <c r="C135" s="20" t="s">
        <v>259</v>
      </c>
      <c r="D135" s="44">
        <v>0</v>
      </c>
      <c r="J135" s="6"/>
      <c r="K135" s="6"/>
      <c r="L135" s="6"/>
      <c r="M135" s="6"/>
    </row>
    <row r="136" spans="2:13" x14ac:dyDescent="0.25">
      <c r="C136" s="20" t="s">
        <v>260</v>
      </c>
      <c r="D136" s="44">
        <v>0</v>
      </c>
      <c r="F136" s="39"/>
      <c r="G136" s="45"/>
      <c r="J136" s="6"/>
      <c r="K136" s="6"/>
      <c r="L136" s="6"/>
      <c r="M136" s="6"/>
    </row>
    <row r="137" spans="2:13" x14ac:dyDescent="0.25">
      <c r="B137" s="46"/>
      <c r="C137" s="47"/>
      <c r="J137" s="6"/>
      <c r="K137" s="6"/>
      <c r="L137" s="6"/>
      <c r="M137" s="6"/>
    </row>
    <row r="138" spans="2:13" x14ac:dyDescent="0.25">
      <c r="F138" s="4"/>
      <c r="J138" s="6"/>
      <c r="K138" s="6"/>
      <c r="L138" s="6"/>
      <c r="M138" s="6"/>
    </row>
    <row r="139" spans="2:13" x14ac:dyDescent="0.25">
      <c r="C139" s="26" t="s">
        <v>261</v>
      </c>
      <c r="D139" s="26"/>
      <c r="E139" s="26"/>
      <c r="F139" s="26"/>
      <c r="G139" s="48"/>
      <c r="J139" s="6"/>
      <c r="K139" s="6"/>
      <c r="L139" s="6"/>
      <c r="M139" s="6"/>
    </row>
    <row r="140" spans="2:13" x14ac:dyDescent="0.25">
      <c r="C140" s="26" t="s">
        <v>262</v>
      </c>
      <c r="D140" s="26"/>
      <c r="E140" s="26"/>
      <c r="F140" s="26" t="s">
        <v>10</v>
      </c>
      <c r="G140" s="48" t="s">
        <v>11</v>
      </c>
      <c r="J140" s="6"/>
      <c r="K140" s="6"/>
      <c r="L140" s="6"/>
      <c r="M140" s="6"/>
    </row>
    <row r="141" spans="2:13" x14ac:dyDescent="0.25">
      <c r="C141" s="20" t="s">
        <v>263</v>
      </c>
      <c r="D141" s="13"/>
      <c r="E141" s="30"/>
      <c r="F141" s="49">
        <f>SUMIF(Table1345676857[[Industry ]],#REF!,Table1345676857[Market Value])</f>
        <v>0</v>
      </c>
      <c r="G141" s="50">
        <f>+F141/$F$127</f>
        <v>0</v>
      </c>
      <c r="J141" s="6"/>
      <c r="K141" s="6"/>
      <c r="L141" s="6"/>
      <c r="M141" s="6"/>
    </row>
    <row r="142" spans="2:13" x14ac:dyDescent="0.25">
      <c r="C142" s="13" t="s">
        <v>264</v>
      </c>
      <c r="D142" s="13"/>
      <c r="E142" s="30"/>
      <c r="F142" s="49">
        <f>SUMIF(Table1345676857[[Industry ]],#REF!,Table1345676857[Market Value])</f>
        <v>0</v>
      </c>
      <c r="G142" s="50">
        <f>+F142/$F$127</f>
        <v>0</v>
      </c>
      <c r="J142" s="6"/>
      <c r="K142" s="6"/>
      <c r="L142" s="6"/>
      <c r="M142" s="6"/>
    </row>
    <row r="143" spans="2:13" x14ac:dyDescent="0.25">
      <c r="C143" s="13" t="s">
        <v>265</v>
      </c>
      <c r="D143" s="13"/>
      <c r="E143" s="30"/>
      <c r="F143" s="49">
        <f t="shared" ref="F143:F152" si="3">SUMIF($E$155:$E$164,C143,$H$155:$H$164)</f>
        <v>8644394410.5</v>
      </c>
      <c r="G143" s="50">
        <f>+F143/$F$127</f>
        <v>0.88708814356663312</v>
      </c>
      <c r="J143" s="6"/>
      <c r="K143" s="6"/>
      <c r="L143" s="6"/>
      <c r="M143" s="6"/>
    </row>
    <row r="144" spans="2:13" x14ac:dyDescent="0.25">
      <c r="C144" s="13" t="s">
        <v>266</v>
      </c>
      <c r="D144" s="13"/>
      <c r="E144" s="30"/>
      <c r="F144" s="49">
        <f t="shared" si="3"/>
        <v>0</v>
      </c>
      <c r="G144" s="50">
        <f t="shared" ref="G144:G152" si="4">+F144/$F$127</f>
        <v>0</v>
      </c>
      <c r="J144" s="6"/>
      <c r="K144" s="6"/>
      <c r="L144" s="6"/>
      <c r="M144" s="6"/>
    </row>
    <row r="145" spans="3:13" x14ac:dyDescent="0.25">
      <c r="C145" s="13" t="s">
        <v>267</v>
      </c>
      <c r="D145" s="13"/>
      <c r="E145" s="30"/>
      <c r="F145" s="49">
        <f t="shared" si="3"/>
        <v>331867912</v>
      </c>
      <c r="G145" s="50">
        <f>+F145/$F$127</f>
        <v>3.4056300069768175E-2</v>
      </c>
      <c r="J145" s="6"/>
      <c r="K145" s="6"/>
      <c r="L145" s="6"/>
      <c r="M145" s="6"/>
    </row>
    <row r="146" spans="3:13" x14ac:dyDescent="0.25">
      <c r="C146" s="13" t="s">
        <v>268</v>
      </c>
      <c r="D146" s="13"/>
      <c r="E146" s="30"/>
      <c r="F146" s="49">
        <f t="shared" si="3"/>
        <v>0</v>
      </c>
      <c r="G146" s="50">
        <f t="shared" si="4"/>
        <v>0</v>
      </c>
      <c r="J146" s="6"/>
      <c r="K146" s="6"/>
      <c r="L146" s="6"/>
      <c r="M146" s="6"/>
    </row>
    <row r="147" spans="3:13" x14ac:dyDescent="0.25">
      <c r="C147" s="13" t="s">
        <v>269</v>
      </c>
      <c r="D147" s="13"/>
      <c r="E147" s="30"/>
      <c r="F147" s="49">
        <f t="shared" si="3"/>
        <v>0</v>
      </c>
      <c r="G147" s="50">
        <f t="shared" si="4"/>
        <v>0</v>
      </c>
      <c r="J147" s="6"/>
      <c r="K147" s="6"/>
      <c r="L147" s="6"/>
      <c r="M147" s="6"/>
    </row>
    <row r="148" spans="3:13" x14ac:dyDescent="0.25">
      <c r="C148" s="13" t="s">
        <v>270</v>
      </c>
      <c r="D148" s="13"/>
      <c r="E148" s="30"/>
      <c r="F148" s="49">
        <f t="shared" si="3"/>
        <v>0</v>
      </c>
      <c r="G148" s="50">
        <f t="shared" si="4"/>
        <v>0</v>
      </c>
      <c r="J148" s="6"/>
      <c r="K148" s="6"/>
      <c r="L148" s="6"/>
      <c r="M148" s="6"/>
    </row>
    <row r="149" spans="3:13" x14ac:dyDescent="0.25">
      <c r="C149" s="13" t="s">
        <v>271</v>
      </c>
      <c r="D149" s="13"/>
      <c r="E149" s="30"/>
      <c r="F149" s="49">
        <f t="shared" si="3"/>
        <v>0</v>
      </c>
      <c r="G149" s="50">
        <f t="shared" si="4"/>
        <v>0</v>
      </c>
      <c r="J149" s="6"/>
      <c r="K149" s="6"/>
      <c r="L149" s="6"/>
      <c r="M149" s="6"/>
    </row>
    <row r="150" spans="3:13" x14ac:dyDescent="0.25">
      <c r="C150" s="13" t="s">
        <v>272</v>
      </c>
      <c r="D150" s="13"/>
      <c r="E150" s="30"/>
      <c r="F150" s="49">
        <f t="shared" si="3"/>
        <v>0</v>
      </c>
      <c r="G150" s="50">
        <f t="shared" si="4"/>
        <v>0</v>
      </c>
      <c r="J150" s="6"/>
      <c r="K150" s="6"/>
      <c r="L150" s="6"/>
      <c r="M150" s="6"/>
    </row>
    <row r="151" spans="3:13" x14ac:dyDescent="0.25">
      <c r="C151" s="13" t="s">
        <v>273</v>
      </c>
      <c r="D151" s="13"/>
      <c r="E151" s="30"/>
      <c r="F151" s="49">
        <f t="shared" si="3"/>
        <v>0</v>
      </c>
      <c r="G151" s="51">
        <f t="shared" si="4"/>
        <v>0</v>
      </c>
      <c r="J151" s="6"/>
      <c r="K151" s="6"/>
      <c r="L151" s="6"/>
      <c r="M151" s="6"/>
    </row>
    <row r="152" spans="3:13" x14ac:dyDescent="0.25">
      <c r="C152" s="13" t="s">
        <v>274</v>
      </c>
      <c r="D152" s="13"/>
      <c r="E152" s="30"/>
      <c r="F152" s="49">
        <f t="shared" si="3"/>
        <v>0</v>
      </c>
      <c r="G152" s="51">
        <f t="shared" si="4"/>
        <v>0</v>
      </c>
      <c r="J152" s="6"/>
      <c r="K152" s="6"/>
      <c r="L152" s="6"/>
      <c r="M152" s="6"/>
    </row>
    <row r="153" spans="3:13" x14ac:dyDescent="0.25">
      <c r="C153" s="13" t="s">
        <v>275</v>
      </c>
      <c r="D153" s="13"/>
      <c r="E153" s="30"/>
      <c r="F153" s="52">
        <f>SUM(F141:F152)</f>
        <v>8976262322.5</v>
      </c>
      <c r="G153" s="53">
        <f>SUM(G141:G152)</f>
        <v>0.92114444363640136</v>
      </c>
      <c r="H153" s="54">
        <f>F115-H165</f>
        <v>0</v>
      </c>
      <c r="J153" s="6"/>
      <c r="K153" s="6"/>
      <c r="L153" s="6"/>
      <c r="M153" s="6"/>
    </row>
    <row r="154" spans="3:13" s="6" customFormat="1" x14ac:dyDescent="0.25">
      <c r="E154" s="55"/>
      <c r="G154" s="56"/>
    </row>
    <row r="155" spans="3:13" s="6" customFormat="1" x14ac:dyDescent="0.25">
      <c r="E155" s="57" t="s">
        <v>265</v>
      </c>
      <c r="F155" s="57" t="s">
        <v>19</v>
      </c>
      <c r="G155" s="58">
        <f>H155/$F$127</f>
        <v>0.14577106658937641</v>
      </c>
      <c r="H155" s="59">
        <f t="shared" ref="H155:H164" si="5">SUMIF($H$7:$H$114,F155,$F$7:$F$114)</f>
        <v>1420493107</v>
      </c>
    </row>
    <row r="156" spans="3:13" s="6" customFormat="1" x14ac:dyDescent="0.25">
      <c r="C156" s="6" t="s">
        <v>265</v>
      </c>
      <c r="E156" s="57" t="s">
        <v>265</v>
      </c>
      <c r="F156" s="57" t="s">
        <v>276</v>
      </c>
      <c r="G156" s="58">
        <f t="shared" ref="G156:G164" si="6">H156/$F$127</f>
        <v>0</v>
      </c>
      <c r="H156" s="59">
        <f t="shared" si="5"/>
        <v>0</v>
      </c>
    </row>
    <row r="157" spans="3:13" s="6" customFormat="1" x14ac:dyDescent="0.25">
      <c r="C157" s="6" t="s">
        <v>265</v>
      </c>
      <c r="E157" s="57" t="s">
        <v>265</v>
      </c>
      <c r="F157" s="60" t="s">
        <v>25</v>
      </c>
      <c r="G157" s="58">
        <f t="shared" si="6"/>
        <v>0</v>
      </c>
      <c r="H157" s="59">
        <f t="shared" si="5"/>
        <v>0</v>
      </c>
    </row>
    <row r="158" spans="3:13" s="6" customFormat="1" x14ac:dyDescent="0.25">
      <c r="C158" s="6" t="s">
        <v>265</v>
      </c>
      <c r="E158" s="57" t="s">
        <v>265</v>
      </c>
      <c r="F158" s="61" t="s">
        <v>251</v>
      </c>
      <c r="G158" s="58">
        <f t="shared" si="6"/>
        <v>0</v>
      </c>
      <c r="H158" s="59">
        <f t="shared" si="5"/>
        <v>0</v>
      </c>
    </row>
    <row r="159" spans="3:13" s="6" customFormat="1" x14ac:dyDescent="0.25">
      <c r="C159" s="6" t="s">
        <v>265</v>
      </c>
      <c r="E159" s="57" t="s">
        <v>265</v>
      </c>
      <c r="F159" s="57" t="s">
        <v>16</v>
      </c>
      <c r="G159" s="58">
        <f t="shared" si="6"/>
        <v>0.71303421984110904</v>
      </c>
      <c r="H159" s="59">
        <f t="shared" si="5"/>
        <v>6948293773.5</v>
      </c>
    </row>
    <row r="160" spans="3:13" s="6" customFormat="1" x14ac:dyDescent="0.25">
      <c r="C160" s="6" t="s">
        <v>265</v>
      </c>
      <c r="E160" s="57" t="s">
        <v>267</v>
      </c>
      <c r="F160" s="57" t="s">
        <v>29</v>
      </c>
      <c r="G160" s="58">
        <f t="shared" si="6"/>
        <v>1.3001527673505035E-2</v>
      </c>
      <c r="H160" s="59">
        <f t="shared" si="5"/>
        <v>126695790</v>
      </c>
    </row>
    <row r="161" spans="3:8" s="6" customFormat="1" x14ac:dyDescent="0.25">
      <c r="C161" s="6" t="s">
        <v>267</v>
      </c>
      <c r="E161" s="57" t="s">
        <v>267</v>
      </c>
      <c r="F161" s="57" t="s">
        <v>20</v>
      </c>
      <c r="G161" s="58">
        <f t="shared" si="6"/>
        <v>5.340036409287212E-3</v>
      </c>
      <c r="H161" s="59">
        <f t="shared" si="5"/>
        <v>52036972</v>
      </c>
    </row>
    <row r="162" spans="3:8" s="6" customFormat="1" x14ac:dyDescent="0.25">
      <c r="C162" s="6" t="s">
        <v>268</v>
      </c>
      <c r="E162" s="57" t="s">
        <v>265</v>
      </c>
      <c r="F162" s="57" t="s">
        <v>32</v>
      </c>
      <c r="G162" s="58">
        <f t="shared" si="6"/>
        <v>2.8282857136147692E-2</v>
      </c>
      <c r="H162" s="59">
        <f t="shared" si="5"/>
        <v>275607530</v>
      </c>
    </row>
    <row r="163" spans="3:8" s="6" customFormat="1" x14ac:dyDescent="0.25">
      <c r="C163" s="6" t="s">
        <v>265</v>
      </c>
      <c r="E163" s="57" t="s">
        <v>267</v>
      </c>
      <c r="F163" s="57" t="s">
        <v>35</v>
      </c>
      <c r="G163" s="58">
        <f t="shared" si="6"/>
        <v>1.5714735986975925E-2</v>
      </c>
      <c r="H163" s="59">
        <f t="shared" si="5"/>
        <v>153135150</v>
      </c>
    </row>
    <row r="164" spans="3:8" s="6" customFormat="1" x14ac:dyDescent="0.25">
      <c r="C164" s="6" t="s">
        <v>268</v>
      </c>
      <c r="E164" s="57" t="s">
        <v>265</v>
      </c>
      <c r="F164" s="57" t="s">
        <v>277</v>
      </c>
      <c r="G164" s="58">
        <f t="shared" si="6"/>
        <v>0</v>
      </c>
      <c r="H164" s="59">
        <f t="shared" si="5"/>
        <v>0</v>
      </c>
    </row>
    <row r="165" spans="3:8" s="6" customFormat="1" x14ac:dyDescent="0.25">
      <c r="C165" s="6" t="s">
        <v>265</v>
      </c>
      <c r="E165" s="62"/>
      <c r="F165" s="57"/>
      <c r="G165" s="63">
        <f>SUM(G155:G164)</f>
        <v>0.92114444363640136</v>
      </c>
      <c r="H165" s="64">
        <f>SUM(H155:H164)</f>
        <v>8976262322.5</v>
      </c>
    </row>
    <row r="166" spans="3:8" s="6" customFormat="1" x14ac:dyDescent="0.25">
      <c r="E166" s="55"/>
      <c r="G166" s="56"/>
      <c r="H166" s="54">
        <f>+H165-F115</f>
        <v>0</v>
      </c>
    </row>
    <row r="167" spans="3:8" s="6" customFormat="1" x14ac:dyDescent="0.25">
      <c r="E167" s="55"/>
      <c r="G167" s="56"/>
    </row>
    <row r="168" spans="3:8" s="6" customFormat="1" x14ac:dyDescent="0.25">
      <c r="E168" s="55"/>
      <c r="G168" s="56"/>
    </row>
    <row r="169" spans="3:8" s="6" customFormat="1" x14ac:dyDescent="0.25">
      <c r="E169" s="55"/>
      <c r="G169" s="56"/>
    </row>
    <row r="170" spans="3:8" x14ac:dyDescent="0.25">
      <c r="F170" s="1"/>
    </row>
    <row r="171" spans="3:8" x14ac:dyDescent="0.25">
      <c r="F171" s="1"/>
    </row>
    <row r="172" spans="3:8" x14ac:dyDescent="0.25">
      <c r="F172" s="1"/>
    </row>
    <row r="173" spans="3:8" x14ac:dyDescent="0.25">
      <c r="F173" s="1"/>
    </row>
    <row r="174" spans="3:8" x14ac:dyDescent="0.25">
      <c r="F174" s="1"/>
    </row>
    <row r="175" spans="3:8" x14ac:dyDescent="0.25">
      <c r="F175" s="1"/>
    </row>
    <row r="176" spans="3:8" x14ac:dyDescent="0.25">
      <c r="F176" s="1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2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2025-05-06T05:43:59Z</dcterms:created>
  <dcterms:modified xsi:type="dcterms:W3CDTF">2025-05-06T05:44:09Z</dcterms:modified>
</cp:coreProperties>
</file>