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dityabirlacapital-my.sharepoint.com/personal/ganesh_iyer-v_adityabirlacapital_com/Documents/"/>
    </mc:Choice>
  </mc:AlternateContent>
  <xr:revisionPtr revIDLastSave="0" documentId="8_{C87DA161-D09F-4886-8C3A-1984C8778C14}" xr6:coauthVersionLast="47" xr6:coauthVersionMax="47" xr10:uidLastSave="{00000000-0000-0000-0000-000000000000}"/>
  <bookViews>
    <workbookView xWindow="-120" yWindow="-120" windowWidth="20730" windowHeight="11040" xr2:uid="{AD7FAFF3-1BFD-43D9-AEF2-011023FFA975}"/>
  </bookViews>
  <sheets>
    <sheet name="Port_G1I" sheetId="1" r:id="rId1"/>
  </sheets>
  <externalReferences>
    <externalReference r:id="rId2"/>
  </externalReferences>
  <definedNames>
    <definedName name="_xlnm._FilterDatabase" localSheetId="0" hidden="1">Port_G1I!$C$6:$H$40</definedName>
    <definedName name="IN" localSheetId="0">#REF!</definedName>
    <definedName name="IN">#REF!</definedName>
    <definedName name="_xlnm.Print_Area" localSheetId="0">Port_G1I!$B$2:$G$69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8" i="1" l="1"/>
  <c r="G88" i="1"/>
  <c r="H87" i="1"/>
  <c r="G87" i="1"/>
  <c r="H86" i="1"/>
  <c r="F71" i="1" s="1"/>
  <c r="G86" i="1"/>
  <c r="H85" i="1"/>
  <c r="G85" i="1"/>
  <c r="H84" i="1"/>
  <c r="G84" i="1"/>
  <c r="H83" i="1"/>
  <c r="G83" i="1"/>
  <c r="H82" i="1"/>
  <c r="G82" i="1"/>
  <c r="H81" i="1"/>
  <c r="G81" i="1"/>
  <c r="F78" i="1"/>
  <c r="F77" i="1"/>
  <c r="F76" i="1"/>
  <c r="F75" i="1"/>
  <c r="F74" i="1"/>
  <c r="F73" i="1"/>
  <c r="F72" i="1"/>
  <c r="F70" i="1"/>
  <c r="F68" i="1"/>
  <c r="F67" i="1"/>
  <c r="F69" i="1" s="1"/>
  <c r="F51" i="1"/>
  <c r="F53" i="1" s="1"/>
  <c r="F41" i="1"/>
  <c r="G76" i="1" l="1"/>
  <c r="G69" i="1"/>
  <c r="G68" i="1"/>
  <c r="G78" i="1"/>
  <c r="G70" i="1"/>
  <c r="G49" i="1"/>
  <c r="G26" i="1"/>
  <c r="G18" i="1"/>
  <c r="G10" i="1"/>
  <c r="G45" i="1"/>
  <c r="G25" i="1"/>
  <c r="G17" i="1"/>
  <c r="G9" i="1"/>
  <c r="G24" i="1"/>
  <c r="G16" i="1"/>
  <c r="G8" i="1"/>
  <c r="G75" i="1"/>
  <c r="G67" i="1"/>
  <c r="G23" i="1"/>
  <c r="G15" i="1"/>
  <c r="G7" i="1"/>
  <c r="G73" i="1"/>
  <c r="G27" i="1"/>
  <c r="G19" i="1"/>
  <c r="G40" i="1"/>
  <c r="G22" i="1"/>
  <c r="G14" i="1"/>
  <c r="G29" i="1"/>
  <c r="G21" i="1"/>
  <c r="G13" i="1"/>
  <c r="G28" i="1"/>
  <c r="G20" i="1"/>
  <c r="G12" i="1"/>
  <c r="G77" i="1"/>
  <c r="G11" i="1"/>
  <c r="G72" i="1"/>
  <c r="G74" i="1"/>
  <c r="G71" i="1"/>
  <c r="G41" i="1"/>
  <c r="G51" i="1"/>
</calcChain>
</file>

<file path=xl/sharedStrings.xml><?xml version="1.0" encoding="utf-8"?>
<sst xmlns="http://schemas.openxmlformats.org/spreadsheetml/2006/main" count="144" uniqueCount="105">
  <si>
    <t>NAME OF PENSION FUND</t>
  </si>
  <si>
    <t>ADITYA BIRLA SUN LIFE PENSION FUND MANAGEMENT LIMITED</t>
  </si>
  <si>
    <t>SCHEME NAME</t>
  </si>
  <si>
    <t>Scheme G TIER II</t>
  </si>
  <si>
    <t>MONTH</t>
  </si>
  <si>
    <t>30-04-2025</t>
  </si>
  <si>
    <t>ISIN No.</t>
  </si>
  <si>
    <t>Name of the Instrument</t>
  </si>
  <si>
    <t xml:space="preserve">Industry </t>
  </si>
  <si>
    <t>Quantity</t>
  </si>
  <si>
    <t>Market Value</t>
  </si>
  <si>
    <t>% of Portfolio</t>
  </si>
  <si>
    <t>Ratings</t>
  </si>
  <si>
    <t>IN000330C059</t>
  </si>
  <si>
    <t>0% Strip GOI 12-03-2030</t>
  </si>
  <si>
    <t>CGS</t>
  </si>
  <si>
    <t>IN000335C025</t>
  </si>
  <si>
    <t>Gsec Strip 15-03-2035</t>
  </si>
  <si>
    <t>IN000929C041</t>
  </si>
  <si>
    <t>0% Strip GOI  19-09-2029</t>
  </si>
  <si>
    <t>IN000929C058</t>
  </si>
  <si>
    <t>Gsec Strip 12-09-2029</t>
  </si>
  <si>
    <t>IN001243P014</t>
  </si>
  <si>
    <t>Gsec Strip 23-12-2043</t>
  </si>
  <si>
    <t>IN0020120062</t>
  </si>
  <si>
    <t>8.30% GOI 31-Dec-2042</t>
  </si>
  <si>
    <t>IN0020150051</t>
  </si>
  <si>
    <t>7.73% GS  MD 19/12/2034</t>
  </si>
  <si>
    <t>IN0020150077</t>
  </si>
  <si>
    <t>7.72% GOI 26.10.2055.</t>
  </si>
  <si>
    <t>IN0020190024</t>
  </si>
  <si>
    <t>7.62% GS 2039 (15-09-2039)</t>
  </si>
  <si>
    <t>IN0020190040</t>
  </si>
  <si>
    <t>7.69% GOI 17.06.2043</t>
  </si>
  <si>
    <t>IN0020200245</t>
  </si>
  <si>
    <t>6.22% GOI 2035 (16-Mar-2035)</t>
  </si>
  <si>
    <t>IN0020210194</t>
  </si>
  <si>
    <t>6.99% GOI 15-DEC-2051</t>
  </si>
  <si>
    <t>IN0020220011</t>
  </si>
  <si>
    <t>7.10 GS 18.04.2029</t>
  </si>
  <si>
    <t>IN0020230044</t>
  </si>
  <si>
    <t>7.25 GS 12.06.2063</t>
  </si>
  <si>
    <t>IN0020230051</t>
  </si>
  <si>
    <t>7.30 GS 19.06.2053</t>
  </si>
  <si>
    <t>IN0020240035</t>
  </si>
  <si>
    <t>7.34 GS 22.04.2064</t>
  </si>
  <si>
    <t>IN0020240050</t>
  </si>
  <si>
    <t>7.04 GS 03.06.2029</t>
  </si>
  <si>
    <t>IN0020240118</t>
  </si>
  <si>
    <t>7.09 GS 05.08.2054</t>
  </si>
  <si>
    <t>IN0020240126</t>
  </si>
  <si>
    <t>6.79 GS 07.10.2034</t>
  </si>
  <si>
    <t>IN1520220220</t>
  </si>
  <si>
    <t>7.60 GJ SDL 08.02.2035</t>
  </si>
  <si>
    <t>SDL</t>
  </si>
  <si>
    <t>IN1520240145</t>
  </si>
  <si>
    <t>7.22 GJ SDL 15.01.2035</t>
  </si>
  <si>
    <t>IN2220200264</t>
  </si>
  <si>
    <t>6.63% MAHARASHTRA SDL 14-OCT-2030</t>
  </si>
  <si>
    <t>IN4520180204</t>
  </si>
  <si>
    <t>8.38% Telangana SDL 2049</t>
  </si>
  <si>
    <t xml:space="preserve">Subtotal A </t>
  </si>
  <si>
    <t>Money Market Instruments:-</t>
  </si>
  <si>
    <t xml:space="preserve">  - Treasury Bills</t>
  </si>
  <si>
    <t>Nil</t>
  </si>
  <si>
    <t>Mutual Funds</t>
  </si>
  <si>
    <t xml:space="preserve">  - Money Market Mutual Funds</t>
  </si>
  <si>
    <t xml:space="preserve">  - Certificate of Deposits / Commercial Papers</t>
  </si>
  <si>
    <t xml:space="preserve">  - Application Pending Allotment </t>
  </si>
  <si>
    <t xml:space="preserve">  - Bank Fixed Deposits (&lt; 1 Year)</t>
  </si>
  <si>
    <t>NCA</t>
  </si>
  <si>
    <t>Net Current assets</t>
  </si>
  <si>
    <t xml:space="preserve">Sub Total B </t>
  </si>
  <si>
    <t>GRAND TOTAL (sub total A + sub total B)</t>
  </si>
  <si>
    <t>Average Maturity of Portfolio (in yrs)</t>
  </si>
  <si>
    <t>Modified Duration (in yrs)</t>
  </si>
  <si>
    <t>Yield to Maturity (%) (annualised)(at market price</t>
  </si>
  <si>
    <t>Net Asset Value</t>
  </si>
  <si>
    <t xml:space="preserve">Net asset value last month </t>
  </si>
  <si>
    <t xml:space="preserve">Total investment in Infrastructure </t>
  </si>
  <si>
    <t xml:space="preserve">Total outstanding exposure to derivatives </t>
  </si>
  <si>
    <t>Total NPA provided for</t>
  </si>
  <si>
    <t>CREDIT RATING EXPOSURE</t>
  </si>
  <si>
    <t xml:space="preserve">Securities </t>
  </si>
  <si>
    <t>Central Govt. Securities</t>
  </si>
  <si>
    <t>State Development Loans</t>
  </si>
  <si>
    <t xml:space="preserve">Total </t>
  </si>
  <si>
    <t>A1+ (For Commercial Paper)</t>
  </si>
  <si>
    <t>AA+ / Equivalent</t>
  </si>
  <si>
    <t>AA / Equivalent</t>
  </si>
  <si>
    <t>AA- / Equivalent</t>
  </si>
  <si>
    <t>A+ / Equivalent</t>
  </si>
  <si>
    <t>A / Equivalent</t>
  </si>
  <si>
    <t>A- / Equivalent</t>
  </si>
  <si>
    <t>BBB+ / Equivalent</t>
  </si>
  <si>
    <t>BBB / Equivalent</t>
  </si>
  <si>
    <t>AAA / Equivalent</t>
  </si>
  <si>
    <t>[ICRA]AAA</t>
  </si>
  <si>
    <t>CARE AAA (CE)</t>
  </si>
  <si>
    <t>CRISIL AAA</t>
  </si>
  <si>
    <t>[ICRA]AA+</t>
  </si>
  <si>
    <t>CRISIL AA</t>
  </si>
  <si>
    <t>IND AAA</t>
  </si>
  <si>
    <t>CARE AA</t>
  </si>
  <si>
    <t>CARE AAA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</si>
</sst>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_);_(* \(#,##0\);_(* &quot;-&quot;??_);_(@_)"/>
    <numFmt numFmtId="166" formatCode="#,##0.000000"/>
  </numFmts>
  <fonts count="9" x14ac:knownFonts="1">
    <font>
      <sz val="10"/>
      <name val="Arial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name val="Arial"/>
      <family val="2"/>
    </font>
    <font>
      <sz val="11"/>
      <color rgb="FF000000"/>
      <name val="Aptos Narrow"/>
      <family val="2"/>
      <scheme val="minor"/>
    </font>
    <font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9" fontId="6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164" fontId="6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3">
    <xf numFmtId="0" fontId="0" fillId="0" borderId="0" xfId="0"/>
    <xf numFmtId="0" fontId="4" fillId="0" borderId="0" xfId="2" applyFont="1"/>
    <xf numFmtId="0" fontId="2" fillId="0" borderId="0" xfId="2"/>
    <xf numFmtId="0" fontId="4" fillId="0" borderId="0" xfId="2" applyFont="1" applyAlignment="1">
      <alignment horizontal="left"/>
    </xf>
    <xf numFmtId="164" fontId="0" fillId="0" borderId="0" xfId="3" applyFont="1"/>
    <xf numFmtId="9" fontId="2" fillId="0" borderId="0" xfId="1" applyFont="1"/>
    <xf numFmtId="0" fontId="4" fillId="2" borderId="1" xfId="2" applyFont="1" applyFill="1" applyBorder="1"/>
    <xf numFmtId="0" fontId="4" fillId="2" borderId="2" xfId="2" applyFont="1" applyFill="1" applyBorder="1"/>
    <xf numFmtId="164" fontId="4" fillId="2" borderId="2" xfId="3" applyFont="1" applyFill="1" applyBorder="1"/>
    <xf numFmtId="9" fontId="4" fillId="2" borderId="2" xfId="1" applyFont="1" applyFill="1" applyBorder="1"/>
    <xf numFmtId="0" fontId="4" fillId="2" borderId="3" xfId="2" applyFont="1" applyFill="1" applyBorder="1"/>
    <xf numFmtId="0" fontId="0" fillId="0" borderId="0" xfId="0" applyAlignment="1">
      <alignment horizontal="left" vertical="top"/>
    </xf>
    <xf numFmtId="0" fontId="2" fillId="0" borderId="4" xfId="2" applyBorder="1"/>
    <xf numFmtId="165" fontId="0" fillId="0" borderId="4" xfId="3" applyNumberFormat="1" applyFont="1" applyBorder="1"/>
    <xf numFmtId="9" fontId="0" fillId="0" borderId="4" xfId="1" applyFont="1" applyFill="1" applyBorder="1"/>
    <xf numFmtId="164" fontId="0" fillId="0" borderId="5" xfId="3" quotePrefix="1" applyFont="1" applyFill="1" applyBorder="1"/>
    <xf numFmtId="0" fontId="0" fillId="0" borderId="0" xfId="0" applyAlignment="1">
      <alignment vertical="top"/>
    </xf>
    <xf numFmtId="0" fontId="2" fillId="0" borderId="5" xfId="2" quotePrefix="1" applyBorder="1"/>
    <xf numFmtId="0" fontId="2" fillId="0" borderId="6" xfId="2" applyBorder="1" applyAlignment="1">
      <alignment vertical="top"/>
    </xf>
    <xf numFmtId="0" fontId="2" fillId="0" borderId="4" xfId="2" applyBorder="1" applyAlignment="1">
      <alignment vertical="top"/>
    </xf>
    <xf numFmtId="165" fontId="1" fillId="0" borderId="4" xfId="4" applyNumberFormat="1" applyFont="1" applyFill="1" applyBorder="1" applyAlignment="1">
      <alignment horizontal="right" vertical="top"/>
    </xf>
    <xf numFmtId="0" fontId="2" fillId="0" borderId="4" xfId="2" applyBorder="1" applyAlignment="1">
      <alignment horizontal="right" vertical="top"/>
    </xf>
    <xf numFmtId="165" fontId="1" fillId="0" borderId="4" xfId="1" applyNumberFormat="1" applyFont="1" applyFill="1" applyBorder="1"/>
    <xf numFmtId="164" fontId="0" fillId="0" borderId="4" xfId="3" applyFont="1" applyBorder="1" applyAlignment="1">
      <alignment horizontal="right" vertical="top"/>
    </xf>
    <xf numFmtId="3" fontId="0" fillId="0" borderId="4" xfId="2" applyNumberFormat="1" applyFont="1" applyBorder="1" applyAlignment="1">
      <alignment horizontal="right" vertical="top"/>
    </xf>
    <xf numFmtId="9" fontId="0" fillId="0" borderId="4" xfId="1" applyFont="1" applyBorder="1"/>
    <xf numFmtId="0" fontId="2" fillId="0" borderId="4" xfId="2" quotePrefix="1" applyBorder="1"/>
    <xf numFmtId="0" fontId="3" fillId="2" borderId="4" xfId="2" applyFont="1" applyFill="1" applyBorder="1"/>
    <xf numFmtId="9" fontId="3" fillId="2" borderId="4" xfId="1" applyFont="1" applyFill="1" applyBorder="1"/>
    <xf numFmtId="0" fontId="5" fillId="0" borderId="4" xfId="2" applyFont="1" applyBorder="1"/>
    <xf numFmtId="164" fontId="0" fillId="0" borderId="4" xfId="3" applyFont="1" applyBorder="1"/>
    <xf numFmtId="165" fontId="0" fillId="0" borderId="4" xfId="3" applyNumberFormat="1" applyFont="1" applyBorder="1" applyAlignment="1">
      <alignment horizontal="right" vertical="top"/>
    </xf>
    <xf numFmtId="165" fontId="7" fillId="0" borderId="4" xfId="3" applyNumberFormat="1" applyFont="1" applyFill="1" applyBorder="1" applyAlignment="1">
      <alignment vertical="center" wrapText="1"/>
    </xf>
    <xf numFmtId="0" fontId="3" fillId="0" borderId="4" xfId="2" applyFont="1" applyBorder="1"/>
    <xf numFmtId="0" fontId="4" fillId="0" borderId="4" xfId="2" applyFont="1" applyBorder="1" applyAlignment="1">
      <alignment vertical="top"/>
    </xf>
    <xf numFmtId="0" fontId="4" fillId="0" borderId="4" xfId="2" applyFont="1" applyBorder="1"/>
    <xf numFmtId="164" fontId="4" fillId="0" borderId="4" xfId="3" applyFont="1" applyBorder="1"/>
    <xf numFmtId="9" fontId="4" fillId="0" borderId="4" xfId="1" applyFont="1" applyBorder="1"/>
    <xf numFmtId="165" fontId="2" fillId="0" borderId="0" xfId="2" applyNumberFormat="1"/>
    <xf numFmtId="9" fontId="1" fillId="0" borderId="0" xfId="1" applyFont="1"/>
    <xf numFmtId="164" fontId="0" fillId="0" borderId="4" xfId="0" applyNumberFormat="1" applyBorder="1"/>
    <xf numFmtId="166" fontId="2" fillId="0" borderId="4" xfId="2" applyNumberFormat="1" applyBorder="1" applyAlignment="1">
      <alignment horizontal="right" vertical="top"/>
    </xf>
    <xf numFmtId="164" fontId="0" fillId="0" borderId="4" xfId="3" applyFont="1" applyFill="1" applyBorder="1"/>
    <xf numFmtId="164" fontId="0" fillId="3" borderId="4" xfId="3" applyFont="1" applyFill="1" applyBorder="1" applyAlignment="1">
      <alignment horizontal="right"/>
    </xf>
    <xf numFmtId="9" fontId="0" fillId="0" borderId="0" xfId="1" applyFont="1"/>
    <xf numFmtId="10" fontId="0" fillId="3" borderId="0" xfId="5" applyNumberFormat="1" applyFont="1" applyFill="1" applyBorder="1"/>
    <xf numFmtId="0" fontId="2" fillId="0" borderId="0" xfId="2" applyAlignment="1">
      <alignment vertical="top"/>
    </xf>
    <xf numFmtId="165" fontId="0" fillId="0" borderId="4" xfId="3" applyNumberFormat="1" applyFont="1" applyBorder="1" applyAlignment="1">
      <alignment vertical="top"/>
    </xf>
    <xf numFmtId="9" fontId="0" fillId="0" borderId="1" xfId="1" applyFont="1" applyBorder="1" applyAlignment="1">
      <alignment vertical="center"/>
    </xf>
    <xf numFmtId="0" fontId="5" fillId="0" borderId="0" xfId="2" applyFont="1"/>
    <xf numFmtId="164" fontId="8" fillId="0" borderId="0" xfId="3" applyFont="1" applyFill="1" applyBorder="1"/>
    <xf numFmtId="9" fontId="5" fillId="0" borderId="0" xfId="1" applyFont="1" applyFill="1" applyBorder="1"/>
    <xf numFmtId="0" fontId="8" fillId="0" borderId="0" xfId="2" applyFont="1"/>
  </cellXfs>
  <cellStyles count="6">
    <cellStyle name="Comma 2 4" xfId="3" xr:uid="{B54CD1A9-31A7-4E20-BB27-1CC6B1B19961}"/>
    <cellStyle name="Comma 3" xfId="4" xr:uid="{F282B369-CFBA-4777-9CAB-E270AA77B289}"/>
    <cellStyle name="Normal" xfId="0" builtinId="0"/>
    <cellStyle name="Normal 2 4" xfId="2" xr:uid="{6C2F5C17-A603-4362-9E32-D3EFA82F57FD}"/>
    <cellStyle name="Percent" xfId="1" builtinId="5"/>
    <cellStyle name="Percent 2 3" xfId="5" xr:uid="{271B85B9-B4EB-4A6D-86B2-52852B5C894B}"/>
  </cellStyles>
  <dxfs count="12">
    <dxf>
      <numFmt numFmtId="0" formatCode="General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5" formatCode="_(* #,##0_);_(* \(#,##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rgb="FF000000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theme="1" tint="0.34998626667073579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Y:\PFRDA%20&amp;%20NPS%20Trust%20Communication%20April%202019%20Onwards\NPS%20Trust\2025-26\Monthly\1.%20April%202025\11.%20Website%20upload%20Portfolio%20report\Portfolio_ABSLPM_April%202025.xlsx" TargetMode="External"/><Relationship Id="rId1" Type="http://schemas.openxmlformats.org/officeDocument/2006/relationships/externalLinkPath" Target="file:///Y:\PFRDA%20&amp;%20NPS%20Trust%20Communication%20April%202019%20Onwards\NPS%20Trust\2025-26\Monthly\1.%20April%202025\11.%20Website%20upload%20Portfolio%20report\Portfolio_ABSLPM_April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ort_E1"/>
      <sheetName val="Port_E1I"/>
      <sheetName val="Port_C1"/>
      <sheetName val="Port_C1I"/>
      <sheetName val="Port_G1"/>
      <sheetName val="Port_G1I"/>
      <sheetName val="Port_A I "/>
      <sheetName val="Port_Tax Sav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7D370D4-1DEA-4955-8117-C8E5611B2682}" name="Table13456768578910" displayName="Table13456768578910" ref="B6:H40" totalsRowShown="0" headerRowDxfId="11" dataDxfId="10" headerRowBorderDxfId="8" tableBorderDxfId="9" totalsRowBorderDxfId="7">
  <sortState xmlns:xlrd2="http://schemas.microsoft.com/office/spreadsheetml/2017/richdata2" ref="B7:H37">
    <sortCondition descending="1" ref="F6:F37"/>
  </sortState>
  <tableColumns count="7">
    <tableColumn id="1" xr3:uid="{9281F4C8-A1A2-49F1-8564-E9C51A5B2CC1}" name="ISIN No." dataDxfId="6"/>
    <tableColumn id="2" xr3:uid="{D8554ED5-3CF1-42CB-88FA-B20C9DB50237}" name="Name of the Instrument" dataDxfId="5"/>
    <tableColumn id="3" xr3:uid="{CACB089F-E895-44D2-8BCD-58A0A9EDBB88}" name="Industry " dataDxfId="4"/>
    <tableColumn id="4" xr3:uid="{90A370BF-DC30-4EA3-922C-0750D99D9CA4}" name="Quantity" dataDxfId="3"/>
    <tableColumn id="5" xr3:uid="{AA93DB2B-8030-429A-AFDF-40BC54EAF9FD}" name="Market Value" dataDxfId="2"/>
    <tableColumn id="6" xr3:uid="{449BE3A4-CD16-4B4E-AE1D-C623F03E905F}" name="% of Portfolio" dataDxfId="1" dataCellStyle="Percent">
      <calculatedColumnFormula>+F7/$F$53</calculatedColumnFormula>
    </tableColumn>
    <tableColumn id="7" xr3:uid="{4C138C6D-AF5C-45A0-850F-90389D478346}" name="Ratings" dataDxfId="0">
      <calculatedColumnFormula>VLOOKUP(Table13456768578910[[#This Row],[ISIN No.]],#REF!,35,0)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D58717-FF2D-4074-A776-CE6AFACBB5CA}">
  <sheetPr>
    <tabColor rgb="FF7030A0"/>
  </sheetPr>
  <dimension ref="B2:H90"/>
  <sheetViews>
    <sheetView showGridLines="0" tabSelected="1" zoomScaleNormal="100" zoomScaleSheetLayoutView="89" workbookViewId="0">
      <selection activeCell="D24" sqref="D24"/>
    </sheetView>
  </sheetViews>
  <sheetFormatPr defaultRowHeight="15" outlineLevelRow="1" x14ac:dyDescent="0.25"/>
  <cols>
    <col min="1" max="1" width="9.140625" style="2"/>
    <col min="2" max="2" width="16.5703125" style="2" customWidth="1"/>
    <col min="3" max="3" width="52.7109375" style="2" customWidth="1"/>
    <col min="4" max="4" width="29.28515625" style="2" customWidth="1"/>
    <col min="5" max="5" width="19.42578125" style="4" customWidth="1"/>
    <col min="6" max="6" width="29.5703125" style="2" customWidth="1"/>
    <col min="7" max="7" width="20.5703125" style="39" customWidth="1"/>
    <col min="8" max="8" width="20.7109375" style="2" bestFit="1" customWidth="1"/>
    <col min="9" max="9" width="12" style="2" bestFit="1" customWidth="1"/>
    <col min="10" max="11" width="9.140625" style="2"/>
    <col min="12" max="12" width="16.140625" style="2" bestFit="1" customWidth="1"/>
    <col min="13" max="13" width="14" style="2" bestFit="1" customWidth="1"/>
    <col min="14" max="14" width="9.140625" style="2"/>
    <col min="15" max="15" width="10" style="2" bestFit="1" customWidth="1"/>
    <col min="16" max="16384" width="9.140625" style="2"/>
  </cols>
  <sheetData>
    <row r="2" spans="2:8" x14ac:dyDescent="0.25">
      <c r="B2" s="1" t="s">
        <v>0</v>
      </c>
      <c r="D2" s="3" t="s">
        <v>1</v>
      </c>
      <c r="G2" s="5"/>
    </row>
    <row r="3" spans="2:8" x14ac:dyDescent="0.25">
      <c r="B3" s="1" t="s">
        <v>2</v>
      </c>
      <c r="D3" s="1" t="s">
        <v>3</v>
      </c>
      <c r="G3" s="5"/>
    </row>
    <row r="4" spans="2:8" x14ac:dyDescent="0.25">
      <c r="B4" s="1" t="s">
        <v>4</v>
      </c>
      <c r="D4" s="1" t="s">
        <v>5</v>
      </c>
      <c r="G4" s="5"/>
    </row>
    <row r="6" spans="2:8" x14ac:dyDescent="0.25">
      <c r="B6" s="6" t="s">
        <v>6</v>
      </c>
      <c r="C6" s="7" t="s">
        <v>7</v>
      </c>
      <c r="D6" s="7" t="s">
        <v>8</v>
      </c>
      <c r="E6" s="8" t="s">
        <v>9</v>
      </c>
      <c r="F6" s="7" t="s">
        <v>10</v>
      </c>
      <c r="G6" s="9" t="s">
        <v>11</v>
      </c>
      <c r="H6" s="10" t="s">
        <v>12</v>
      </c>
    </row>
    <row r="7" spans="2:8" x14ac:dyDescent="0.25">
      <c r="B7" s="11" t="s">
        <v>13</v>
      </c>
      <c r="C7" s="12" t="s">
        <v>14</v>
      </c>
      <c r="D7" s="12" t="s">
        <v>15</v>
      </c>
      <c r="E7" s="13">
        <v>48000</v>
      </c>
      <c r="F7" s="13">
        <v>3585264</v>
      </c>
      <c r="G7" s="14">
        <f t="shared" ref="G7:G29" si="0">+F7/$F$53</f>
        <v>9.3521539215823974E-3</v>
      </c>
      <c r="H7" s="15"/>
    </row>
    <row r="8" spans="2:8" x14ac:dyDescent="0.25">
      <c r="B8" s="11" t="s">
        <v>16</v>
      </c>
      <c r="C8" s="12" t="s">
        <v>17</v>
      </c>
      <c r="D8" s="12" t="s">
        <v>15</v>
      </c>
      <c r="E8" s="13">
        <v>13600</v>
      </c>
      <c r="F8" s="13">
        <v>729795.04</v>
      </c>
      <c r="G8" s="14">
        <f t="shared" si="0"/>
        <v>1.9036688916875808E-3</v>
      </c>
      <c r="H8" s="15"/>
    </row>
    <row r="9" spans="2:8" x14ac:dyDescent="0.25">
      <c r="B9" s="11" t="s">
        <v>18</v>
      </c>
      <c r="C9" s="12" t="s">
        <v>19</v>
      </c>
      <c r="D9" s="12" t="s">
        <v>15</v>
      </c>
      <c r="E9" s="13">
        <v>12500</v>
      </c>
      <c r="F9" s="13">
        <v>961103.75</v>
      </c>
      <c r="G9" s="14">
        <f t="shared" si="0"/>
        <v>2.5070371957574247E-3</v>
      </c>
      <c r="H9" s="15"/>
    </row>
    <row r="10" spans="2:8" x14ac:dyDescent="0.25">
      <c r="B10" s="11" t="s">
        <v>20</v>
      </c>
      <c r="C10" s="12" t="s">
        <v>21</v>
      </c>
      <c r="D10" s="12" t="s">
        <v>15</v>
      </c>
      <c r="E10" s="13">
        <v>240000</v>
      </c>
      <c r="F10" s="13">
        <v>18474816</v>
      </c>
      <c r="G10" s="14">
        <f t="shared" si="0"/>
        <v>4.8191520318981593E-2</v>
      </c>
      <c r="H10" s="15"/>
    </row>
    <row r="11" spans="2:8" x14ac:dyDescent="0.25">
      <c r="B11" s="11" t="s">
        <v>22</v>
      </c>
      <c r="C11" s="12" t="s">
        <v>23</v>
      </c>
      <c r="D11" s="12" t="s">
        <v>15</v>
      </c>
      <c r="E11" s="13">
        <v>400000</v>
      </c>
      <c r="F11" s="13">
        <v>11376200</v>
      </c>
      <c r="G11" s="14">
        <f t="shared" si="0"/>
        <v>2.9674794782952013E-2</v>
      </c>
      <c r="H11" s="15"/>
    </row>
    <row r="12" spans="2:8" x14ac:dyDescent="0.25">
      <c r="B12" s="11" t="s">
        <v>24</v>
      </c>
      <c r="C12" s="12" t="s">
        <v>25</v>
      </c>
      <c r="D12" s="12" t="s">
        <v>15</v>
      </c>
      <c r="E12" s="13">
        <v>50000</v>
      </c>
      <c r="F12" s="13">
        <v>5859060</v>
      </c>
      <c r="G12" s="14">
        <f t="shared" si="0"/>
        <v>1.5283346207081699E-2</v>
      </c>
      <c r="H12" s="15"/>
    </row>
    <row r="13" spans="2:8" x14ac:dyDescent="0.25">
      <c r="B13" s="11" t="s">
        <v>26</v>
      </c>
      <c r="C13" s="12" t="s">
        <v>27</v>
      </c>
      <c r="D13" s="12" t="s">
        <v>15</v>
      </c>
      <c r="E13" s="13">
        <v>49400</v>
      </c>
      <c r="F13" s="13">
        <v>5409156.7400000002</v>
      </c>
      <c r="G13" s="14">
        <f t="shared" si="0"/>
        <v>1.4109774459689679E-2</v>
      </c>
      <c r="H13" s="15"/>
    </row>
    <row r="14" spans="2:8" x14ac:dyDescent="0.25">
      <c r="B14" s="11" t="s">
        <v>28</v>
      </c>
      <c r="C14" s="12" t="s">
        <v>29</v>
      </c>
      <c r="D14" s="12" t="s">
        <v>15</v>
      </c>
      <c r="E14" s="13">
        <v>7000</v>
      </c>
      <c r="F14" s="13">
        <v>783171.2</v>
      </c>
      <c r="G14" s="14">
        <f t="shared" si="0"/>
        <v>2.0429004975227464E-3</v>
      </c>
      <c r="H14" s="15"/>
    </row>
    <row r="15" spans="2:8" x14ac:dyDescent="0.25">
      <c r="B15" s="11" t="s">
        <v>30</v>
      </c>
      <c r="C15" s="12" t="s">
        <v>31</v>
      </c>
      <c r="D15" s="12" t="s">
        <v>15</v>
      </c>
      <c r="E15" s="13">
        <v>10000</v>
      </c>
      <c r="F15" s="13">
        <v>1106029</v>
      </c>
      <c r="G15" s="14">
        <f t="shared" si="0"/>
        <v>2.8850744184344187E-3</v>
      </c>
      <c r="H15" s="15"/>
    </row>
    <row r="16" spans="2:8" x14ac:dyDescent="0.25">
      <c r="B16" s="11" t="s">
        <v>32</v>
      </c>
      <c r="C16" s="12" t="s">
        <v>33</v>
      </c>
      <c r="D16" s="12" t="s">
        <v>15</v>
      </c>
      <c r="E16" s="13">
        <v>10000</v>
      </c>
      <c r="F16" s="13">
        <v>1107143</v>
      </c>
      <c r="G16" s="14">
        <f t="shared" si="0"/>
        <v>2.8879802851902959E-3</v>
      </c>
      <c r="H16" s="15"/>
    </row>
    <row r="17" spans="2:8" x14ac:dyDescent="0.25">
      <c r="B17" s="11" t="s">
        <v>34</v>
      </c>
      <c r="C17" s="12" t="s">
        <v>35</v>
      </c>
      <c r="D17" s="12" t="s">
        <v>15</v>
      </c>
      <c r="E17" s="13">
        <v>74600</v>
      </c>
      <c r="F17" s="13">
        <v>7370502.3799999999</v>
      </c>
      <c r="G17" s="14">
        <f t="shared" si="0"/>
        <v>1.92259406105518E-2</v>
      </c>
      <c r="H17" s="15"/>
    </row>
    <row r="18" spans="2:8" x14ac:dyDescent="0.25">
      <c r="B18" s="11" t="s">
        <v>36</v>
      </c>
      <c r="C18" s="12" t="s">
        <v>37</v>
      </c>
      <c r="D18" s="12" t="s">
        <v>15</v>
      </c>
      <c r="E18" s="13">
        <v>80000</v>
      </c>
      <c r="F18" s="13">
        <v>8245976</v>
      </c>
      <c r="G18" s="14">
        <f t="shared" si="0"/>
        <v>2.1509611784703814E-2</v>
      </c>
      <c r="H18" s="15"/>
    </row>
    <row r="19" spans="2:8" x14ac:dyDescent="0.25">
      <c r="B19" s="11" t="s">
        <v>38</v>
      </c>
      <c r="C19" s="12" t="s">
        <v>39</v>
      </c>
      <c r="D19" s="12" t="s">
        <v>15</v>
      </c>
      <c r="E19" s="13">
        <v>130000</v>
      </c>
      <c r="F19" s="13">
        <v>13451568</v>
      </c>
      <c r="G19" s="14">
        <f t="shared" si="0"/>
        <v>3.508838803017917E-2</v>
      </c>
      <c r="H19" s="15"/>
    </row>
    <row r="20" spans="2:8" x14ac:dyDescent="0.25">
      <c r="B20" s="11" t="s">
        <v>40</v>
      </c>
      <c r="C20" s="12" t="s">
        <v>41</v>
      </c>
      <c r="D20" s="12" t="s">
        <v>15</v>
      </c>
      <c r="E20" s="13">
        <v>340000</v>
      </c>
      <c r="F20" s="13">
        <v>35971762</v>
      </c>
      <c r="G20" s="14">
        <f t="shared" si="0"/>
        <v>9.3832268712855924E-2</v>
      </c>
      <c r="H20" s="15"/>
    </row>
    <row r="21" spans="2:8" x14ac:dyDescent="0.25">
      <c r="B21" s="11" t="s">
        <v>42</v>
      </c>
      <c r="C21" s="12" t="s">
        <v>43</v>
      </c>
      <c r="D21" s="12" t="s">
        <v>15</v>
      </c>
      <c r="E21" s="13">
        <v>340000</v>
      </c>
      <c r="F21" s="13">
        <v>36200786</v>
      </c>
      <c r="G21" s="14">
        <f t="shared" si="0"/>
        <v>9.4429677355493249E-2</v>
      </c>
      <c r="H21" s="15"/>
    </row>
    <row r="22" spans="2:8" x14ac:dyDescent="0.25">
      <c r="B22" s="11" t="s">
        <v>44</v>
      </c>
      <c r="C22" s="12" t="s">
        <v>45</v>
      </c>
      <c r="D22" s="12" t="s">
        <v>15</v>
      </c>
      <c r="E22" s="13">
        <v>158000</v>
      </c>
      <c r="F22" s="13">
        <v>16937568.399999999</v>
      </c>
      <c r="G22" s="14">
        <f t="shared" si="0"/>
        <v>4.4181613051125404E-2</v>
      </c>
      <c r="H22" s="15"/>
    </row>
    <row r="23" spans="2:8" x14ac:dyDescent="0.25">
      <c r="B23" s="11" t="s">
        <v>46</v>
      </c>
      <c r="C23" s="12" t="s">
        <v>47</v>
      </c>
      <c r="D23" s="12" t="s">
        <v>15</v>
      </c>
      <c r="E23" s="13">
        <v>60000</v>
      </c>
      <c r="F23" s="13">
        <v>6204858</v>
      </c>
      <c r="G23" s="14">
        <f t="shared" si="0"/>
        <v>1.6185359593480959E-2</v>
      </c>
      <c r="H23" s="15"/>
    </row>
    <row r="24" spans="2:8" x14ac:dyDescent="0.25">
      <c r="B24" s="11" t="s">
        <v>48</v>
      </c>
      <c r="C24" s="12" t="s">
        <v>49</v>
      </c>
      <c r="D24" s="12" t="s">
        <v>15</v>
      </c>
      <c r="E24" s="13">
        <v>500000</v>
      </c>
      <c r="F24" s="13">
        <v>51953950</v>
      </c>
      <c r="G24" s="14">
        <f t="shared" si="0"/>
        <v>0.13552177391516937</v>
      </c>
      <c r="H24" s="15"/>
    </row>
    <row r="25" spans="2:8" x14ac:dyDescent="0.25">
      <c r="B25" s="11" t="s">
        <v>50</v>
      </c>
      <c r="C25" s="12" t="s">
        <v>51</v>
      </c>
      <c r="D25" s="12" t="s">
        <v>15</v>
      </c>
      <c r="E25" s="13">
        <v>225000</v>
      </c>
      <c r="F25" s="13">
        <v>23179275</v>
      </c>
      <c r="G25" s="14">
        <f t="shared" si="0"/>
        <v>6.0463092143475859E-2</v>
      </c>
      <c r="H25" s="15"/>
    </row>
    <row r="26" spans="2:8" x14ac:dyDescent="0.25">
      <c r="B26" s="11" t="s">
        <v>52</v>
      </c>
      <c r="C26" s="12" t="s">
        <v>53</v>
      </c>
      <c r="D26" s="12" t="s">
        <v>54</v>
      </c>
      <c r="E26" s="13">
        <v>500000</v>
      </c>
      <c r="F26" s="13">
        <v>53253750</v>
      </c>
      <c r="G26" s="14">
        <f t="shared" si="0"/>
        <v>0.13891229959675733</v>
      </c>
      <c r="H26" s="15"/>
    </row>
    <row r="27" spans="2:8" x14ac:dyDescent="0.25">
      <c r="B27" s="11" t="s">
        <v>55</v>
      </c>
      <c r="C27" s="12" t="s">
        <v>56</v>
      </c>
      <c r="D27" s="12" t="s">
        <v>54</v>
      </c>
      <c r="E27" s="13">
        <v>500000</v>
      </c>
      <c r="F27" s="13">
        <v>51898300</v>
      </c>
      <c r="G27" s="14">
        <f t="shared" si="0"/>
        <v>0.1353766110022748</v>
      </c>
      <c r="H27" s="15"/>
    </row>
    <row r="28" spans="2:8" x14ac:dyDescent="0.25">
      <c r="B28" s="11" t="s">
        <v>57</v>
      </c>
      <c r="C28" s="12" t="s">
        <v>58</v>
      </c>
      <c r="D28" s="12" t="s">
        <v>54</v>
      </c>
      <c r="E28" s="13">
        <v>20000</v>
      </c>
      <c r="F28" s="13">
        <v>2008618</v>
      </c>
      <c r="G28" s="14">
        <f t="shared" si="0"/>
        <v>5.2394760066932292E-3</v>
      </c>
      <c r="H28" s="15"/>
    </row>
    <row r="29" spans="2:8" x14ac:dyDescent="0.25">
      <c r="B29" s="11" t="s">
        <v>59</v>
      </c>
      <c r="C29" s="12" t="s">
        <v>60</v>
      </c>
      <c r="D29" s="12" t="s">
        <v>54</v>
      </c>
      <c r="E29" s="13">
        <v>10000</v>
      </c>
      <c r="F29" s="13">
        <v>1177551</v>
      </c>
      <c r="G29" s="14">
        <f t="shared" si="0"/>
        <v>3.0716394113552794E-3</v>
      </c>
      <c r="H29" s="15"/>
    </row>
    <row r="30" spans="2:8" x14ac:dyDescent="0.25">
      <c r="B30" s="11"/>
      <c r="C30" s="12"/>
      <c r="D30" s="12"/>
      <c r="E30" s="13"/>
      <c r="F30" s="13"/>
      <c r="G30" s="14"/>
      <c r="H30" s="15"/>
    </row>
    <row r="31" spans="2:8" hidden="1" x14ac:dyDescent="0.25">
      <c r="B31" s="11"/>
      <c r="C31" s="12"/>
      <c r="D31" s="12"/>
      <c r="E31" s="13"/>
      <c r="F31" s="13"/>
      <c r="G31" s="14"/>
      <c r="H31" s="15"/>
    </row>
    <row r="32" spans="2:8" hidden="1" x14ac:dyDescent="0.25">
      <c r="B32" s="11"/>
      <c r="C32" s="12"/>
      <c r="D32" s="12"/>
      <c r="E32" s="13"/>
      <c r="F32" s="13"/>
      <c r="G32" s="14"/>
      <c r="H32" s="15"/>
    </row>
    <row r="33" spans="2:8" hidden="1" x14ac:dyDescent="0.25">
      <c r="B33" s="11"/>
      <c r="C33" s="12"/>
      <c r="D33" s="12"/>
      <c r="E33" s="13"/>
      <c r="F33" s="13"/>
      <c r="G33" s="14"/>
      <c r="H33" s="15"/>
    </row>
    <row r="34" spans="2:8" hidden="1" x14ac:dyDescent="0.25">
      <c r="B34" s="11"/>
      <c r="C34" s="12"/>
      <c r="D34" s="12"/>
      <c r="E34" s="13"/>
      <c r="F34" s="13"/>
      <c r="G34" s="14"/>
      <c r="H34" s="15"/>
    </row>
    <row r="35" spans="2:8" hidden="1" x14ac:dyDescent="0.25">
      <c r="B35" s="11"/>
      <c r="C35" s="12"/>
      <c r="D35" s="12"/>
      <c r="E35" s="13"/>
      <c r="F35" s="13"/>
      <c r="G35" s="14"/>
      <c r="H35" s="15"/>
    </row>
    <row r="36" spans="2:8" hidden="1" x14ac:dyDescent="0.25">
      <c r="B36" s="11"/>
      <c r="C36" s="12"/>
      <c r="D36" s="12"/>
      <c r="E36" s="13"/>
      <c r="F36" s="13"/>
      <c r="G36" s="14"/>
      <c r="H36" s="15"/>
    </row>
    <row r="37" spans="2:8" x14ac:dyDescent="0.25">
      <c r="B37" s="11"/>
      <c r="C37" s="12"/>
      <c r="D37" s="12"/>
      <c r="E37" s="13"/>
      <c r="F37" s="13"/>
      <c r="G37" s="14"/>
      <c r="H37" s="15"/>
    </row>
    <row r="38" spans="2:8" hidden="1" outlineLevel="1" x14ac:dyDescent="0.25">
      <c r="B38" s="16"/>
      <c r="C38" s="12"/>
      <c r="D38" s="12"/>
      <c r="E38" s="13"/>
      <c r="F38" s="13"/>
      <c r="G38" s="14"/>
      <c r="H38" s="17"/>
    </row>
    <row r="39" spans="2:8" hidden="1" collapsed="1" x14ac:dyDescent="0.25">
      <c r="B39" s="18"/>
      <c r="C39" s="19"/>
      <c r="D39" s="19"/>
      <c r="E39" s="20"/>
      <c r="F39" s="21"/>
      <c r="G39" s="22"/>
      <c r="H39" s="17"/>
    </row>
    <row r="40" spans="2:8" hidden="1" x14ac:dyDescent="0.25">
      <c r="B40" s="18"/>
      <c r="C40" s="19"/>
      <c r="D40" s="19"/>
      <c r="E40" s="20"/>
      <c r="F40" s="21"/>
      <c r="G40" s="22">
        <f>+F40/$F$53</f>
        <v>0</v>
      </c>
      <c r="H40" s="17"/>
    </row>
    <row r="41" spans="2:8" x14ac:dyDescent="0.25">
      <c r="B41" s="19"/>
      <c r="C41" s="19" t="s">
        <v>61</v>
      </c>
      <c r="D41" s="19"/>
      <c r="E41" s="23"/>
      <c r="F41" s="24">
        <f>SUM(F7:F40)</f>
        <v>357246203.50999999</v>
      </c>
      <c r="G41" s="25">
        <f>+F41/$F$53</f>
        <v>0.93187600219299604</v>
      </c>
      <c r="H41" s="26"/>
    </row>
    <row r="43" spans="2:8" x14ac:dyDescent="0.25">
      <c r="B43" s="27"/>
      <c r="C43" s="27" t="s">
        <v>62</v>
      </c>
      <c r="D43" s="27"/>
      <c r="E43" s="27"/>
      <c r="F43" s="27" t="s">
        <v>10</v>
      </c>
      <c r="G43" s="28" t="s">
        <v>11</v>
      </c>
      <c r="H43" s="27" t="s">
        <v>12</v>
      </c>
    </row>
    <row r="44" spans="2:8" x14ac:dyDescent="0.25">
      <c r="B44" s="29"/>
      <c r="C44" s="19" t="s">
        <v>63</v>
      </c>
      <c r="D44" s="12"/>
      <c r="E44" s="30"/>
      <c r="F44" s="31" t="s">
        <v>64</v>
      </c>
      <c r="G44" s="25">
        <v>0</v>
      </c>
      <c r="H44" s="12"/>
    </row>
    <row r="45" spans="2:8" x14ac:dyDescent="0.25">
      <c r="B45" s="29" t="s">
        <v>65</v>
      </c>
      <c r="C45" s="19" t="s">
        <v>66</v>
      </c>
      <c r="D45" s="19"/>
      <c r="E45" s="23"/>
      <c r="F45" s="13">
        <v>21944904.68</v>
      </c>
      <c r="G45" s="25">
        <f>+F45/$F$53</f>
        <v>5.7243239650361565E-2</v>
      </c>
      <c r="H45" s="12"/>
    </row>
    <row r="46" spans="2:8" x14ac:dyDescent="0.25">
      <c r="B46" s="29"/>
      <c r="C46" s="19" t="s">
        <v>67</v>
      </c>
      <c r="D46" s="12"/>
      <c r="E46" s="30"/>
      <c r="F46" s="23" t="s">
        <v>64</v>
      </c>
      <c r="G46" s="25">
        <v>0</v>
      </c>
      <c r="H46" s="12"/>
    </row>
    <row r="47" spans="2:8" x14ac:dyDescent="0.25">
      <c r="B47" s="29"/>
      <c r="C47" s="19" t="s">
        <v>68</v>
      </c>
      <c r="D47" s="12"/>
      <c r="E47" s="30"/>
      <c r="F47" s="23" t="s">
        <v>64</v>
      </c>
      <c r="G47" s="25">
        <v>0</v>
      </c>
      <c r="H47" s="12"/>
    </row>
    <row r="48" spans="2:8" x14ac:dyDescent="0.25">
      <c r="B48" s="29"/>
      <c r="C48" s="19" t="s">
        <v>69</v>
      </c>
      <c r="D48" s="12"/>
      <c r="E48" s="30"/>
      <c r="F48" s="23" t="s">
        <v>64</v>
      </c>
      <c r="G48" s="25">
        <v>0</v>
      </c>
      <c r="H48" s="12"/>
    </row>
    <row r="49" spans="2:8" x14ac:dyDescent="0.25">
      <c r="B49" s="12" t="s">
        <v>70</v>
      </c>
      <c r="C49" s="12" t="s">
        <v>71</v>
      </c>
      <c r="D49" s="12"/>
      <c r="E49" s="30"/>
      <c r="F49" s="13">
        <v>4171273.36</v>
      </c>
      <c r="G49" s="25">
        <f>+F49/$F$53</f>
        <v>1.0880758156642351E-2</v>
      </c>
      <c r="H49" s="12"/>
    </row>
    <row r="50" spans="2:8" x14ac:dyDescent="0.25">
      <c r="B50" s="29"/>
      <c r="C50" s="12"/>
      <c r="D50" s="12"/>
      <c r="E50" s="30"/>
      <c r="F50" s="31"/>
      <c r="G50" s="25"/>
      <c r="H50" s="12"/>
    </row>
    <row r="51" spans="2:8" x14ac:dyDescent="0.25">
      <c r="B51" s="29"/>
      <c r="C51" s="12" t="s">
        <v>72</v>
      </c>
      <c r="D51" s="12"/>
      <c r="E51" s="30"/>
      <c r="F51" s="32">
        <f>SUM(F44:F50)</f>
        <v>26116178.039999999</v>
      </c>
      <c r="G51" s="25">
        <f>+F51/$F$53</f>
        <v>6.8123997807003914E-2</v>
      </c>
      <c r="H51" s="12"/>
    </row>
    <row r="52" spans="2:8" x14ac:dyDescent="0.25">
      <c r="B52" s="29"/>
      <c r="C52" s="12"/>
      <c r="D52" s="12"/>
      <c r="E52" s="30"/>
      <c r="F52" s="32"/>
      <c r="G52" s="25"/>
      <c r="H52" s="12"/>
    </row>
    <row r="53" spans="2:8" x14ac:dyDescent="0.25">
      <c r="B53" s="33"/>
      <c r="C53" s="34" t="s">
        <v>73</v>
      </c>
      <c r="D53" s="35"/>
      <c r="E53" s="36"/>
      <c r="F53" s="36">
        <f>+F51+F41</f>
        <v>383362381.55000001</v>
      </c>
      <c r="G53" s="37">
        <v>1</v>
      </c>
      <c r="H53" s="12"/>
    </row>
    <row r="54" spans="2:8" x14ac:dyDescent="0.25">
      <c r="F54" s="38"/>
    </row>
    <row r="55" spans="2:8" x14ac:dyDescent="0.25">
      <c r="C55" s="19" t="s">
        <v>74</v>
      </c>
      <c r="D55" s="40">
        <v>18.938656083711603</v>
      </c>
      <c r="F55" s="4">
        <v>0</v>
      </c>
    </row>
    <row r="56" spans="2:8" x14ac:dyDescent="0.25">
      <c r="C56" s="19" t="s">
        <v>75</v>
      </c>
      <c r="D56" s="40">
        <v>9.2618161434828448</v>
      </c>
    </row>
    <row r="57" spans="2:8" x14ac:dyDescent="0.25">
      <c r="C57" s="19" t="s">
        <v>76</v>
      </c>
      <c r="D57" s="40">
        <v>6.7380317957478786</v>
      </c>
    </row>
    <row r="58" spans="2:8" x14ac:dyDescent="0.25">
      <c r="C58" s="19" t="s">
        <v>77</v>
      </c>
      <c r="D58" s="41">
        <v>18.315000000000001</v>
      </c>
    </row>
    <row r="59" spans="2:8" x14ac:dyDescent="0.25">
      <c r="C59" s="19" t="s">
        <v>78</v>
      </c>
      <c r="D59" s="41">
        <v>17.931899999999999</v>
      </c>
    </row>
    <row r="60" spans="2:8" x14ac:dyDescent="0.25">
      <c r="C60" s="19" t="s">
        <v>79</v>
      </c>
      <c r="D60" s="42">
        <v>0</v>
      </c>
    </row>
    <row r="61" spans="2:8" x14ac:dyDescent="0.25">
      <c r="C61" s="19" t="s">
        <v>80</v>
      </c>
      <c r="D61" s="43">
        <v>0</v>
      </c>
    </row>
    <row r="62" spans="2:8" x14ac:dyDescent="0.25">
      <c r="C62" s="19" t="s">
        <v>81</v>
      </c>
      <c r="D62" s="43">
        <v>0</v>
      </c>
      <c r="F62" s="38"/>
      <c r="G62" s="44"/>
    </row>
    <row r="63" spans="2:8" x14ac:dyDescent="0.25">
      <c r="B63" s="45"/>
      <c r="C63" s="46"/>
    </row>
    <row r="64" spans="2:8" x14ac:dyDescent="0.25">
      <c r="F64" s="4"/>
    </row>
    <row r="65" spans="3:8" x14ac:dyDescent="0.25">
      <c r="C65" s="27" t="s">
        <v>82</v>
      </c>
      <c r="D65" s="27"/>
      <c r="E65" s="27"/>
      <c r="F65" s="27"/>
      <c r="G65" s="28"/>
      <c r="H65" s="27"/>
    </row>
    <row r="66" spans="3:8" x14ac:dyDescent="0.25">
      <c r="C66" s="27" t="s">
        <v>83</v>
      </c>
      <c r="D66" s="27"/>
      <c r="E66" s="27"/>
      <c r="F66" s="27" t="s">
        <v>10</v>
      </c>
      <c r="G66" s="28" t="s">
        <v>11</v>
      </c>
      <c r="H66" s="27" t="s">
        <v>12</v>
      </c>
    </row>
    <row r="67" spans="3:8" x14ac:dyDescent="0.25">
      <c r="C67" s="19" t="s">
        <v>84</v>
      </c>
      <c r="D67" s="12"/>
      <c r="E67" s="30"/>
      <c r="F67" s="47">
        <f>SUMIF(Table13456768578910[[Industry ]],#REF!,Table13456768578910[Market Value])</f>
        <v>0</v>
      </c>
      <c r="G67" s="48">
        <f>+F67/$F$53</f>
        <v>0</v>
      </c>
      <c r="H67" s="12"/>
    </row>
    <row r="68" spans="3:8" x14ac:dyDescent="0.25">
      <c r="C68" s="12" t="s">
        <v>85</v>
      </c>
      <c r="D68" s="12"/>
      <c r="E68" s="30"/>
      <c r="F68" s="47">
        <f>SUMIF(Table13456768578910[[Industry ]],#REF!,Table13456768578910[Market Value])</f>
        <v>0</v>
      </c>
      <c r="G68" s="48">
        <f>+F68/$F$53</f>
        <v>0</v>
      </c>
      <c r="H68" s="12"/>
    </row>
    <row r="69" spans="3:8" x14ac:dyDescent="0.25">
      <c r="C69" s="12" t="s">
        <v>86</v>
      </c>
      <c r="D69" s="12"/>
      <c r="E69" s="30"/>
      <c r="F69" s="47">
        <f>SUM(F67:F68)</f>
        <v>0</v>
      </c>
      <c r="G69" s="48">
        <f>+F69/$F$53</f>
        <v>0</v>
      </c>
      <c r="H69" s="12"/>
    </row>
    <row r="70" spans="3:8" hidden="1" x14ac:dyDescent="0.25">
      <c r="C70" s="12" t="s">
        <v>87</v>
      </c>
      <c r="D70" s="12"/>
      <c r="E70" s="30"/>
      <c r="F70" s="47">
        <f t="shared" ref="F70:F78" si="1">SUMIF($E$81:$E$88,C70,H82:H89)</f>
        <v>0</v>
      </c>
      <c r="G70" s="48">
        <f t="shared" ref="G70:G78" si="2">+F70/$F$53</f>
        <v>0</v>
      </c>
      <c r="H70" s="12"/>
    </row>
    <row r="71" spans="3:8" hidden="1" x14ac:dyDescent="0.25">
      <c r="C71" s="12" t="s">
        <v>88</v>
      </c>
      <c r="D71" s="12"/>
      <c r="E71" s="30"/>
      <c r="F71" s="47">
        <f t="shared" si="1"/>
        <v>0</v>
      </c>
      <c r="G71" s="48">
        <f t="shared" si="2"/>
        <v>0</v>
      </c>
      <c r="H71" s="12"/>
    </row>
    <row r="72" spans="3:8" hidden="1" x14ac:dyDescent="0.25">
      <c r="C72" s="12" t="s">
        <v>89</v>
      </c>
      <c r="D72" s="12"/>
      <c r="E72" s="30"/>
      <c r="F72" s="47">
        <f t="shared" si="1"/>
        <v>0</v>
      </c>
      <c r="G72" s="48">
        <f t="shared" si="2"/>
        <v>0</v>
      </c>
      <c r="H72" s="12"/>
    </row>
    <row r="73" spans="3:8" hidden="1" x14ac:dyDescent="0.25">
      <c r="C73" s="12" t="s">
        <v>90</v>
      </c>
      <c r="D73" s="12"/>
      <c r="E73" s="30"/>
      <c r="F73" s="47">
        <f t="shared" si="1"/>
        <v>0</v>
      </c>
      <c r="G73" s="48">
        <f t="shared" si="2"/>
        <v>0</v>
      </c>
      <c r="H73" s="12"/>
    </row>
    <row r="74" spans="3:8" hidden="1" x14ac:dyDescent="0.25">
      <c r="C74" s="12" t="s">
        <v>91</v>
      </c>
      <c r="D74" s="12"/>
      <c r="E74" s="30"/>
      <c r="F74" s="47">
        <f t="shared" si="1"/>
        <v>0</v>
      </c>
      <c r="G74" s="48">
        <f t="shared" si="2"/>
        <v>0</v>
      </c>
      <c r="H74" s="12"/>
    </row>
    <row r="75" spans="3:8" hidden="1" x14ac:dyDescent="0.25">
      <c r="C75" s="12" t="s">
        <v>92</v>
      </c>
      <c r="D75" s="12"/>
      <c r="E75" s="30"/>
      <c r="F75" s="47">
        <f t="shared" si="1"/>
        <v>0</v>
      </c>
      <c r="G75" s="48">
        <f t="shared" si="2"/>
        <v>0</v>
      </c>
      <c r="H75" s="12"/>
    </row>
    <row r="76" spans="3:8" hidden="1" x14ac:dyDescent="0.25">
      <c r="C76" s="12" t="s">
        <v>93</v>
      </c>
      <c r="D76" s="12"/>
      <c r="E76" s="30"/>
      <c r="F76" s="47">
        <f>SUMIF($E$81:$E$88,C76,H88:H95)</f>
        <v>0</v>
      </c>
      <c r="G76" s="48">
        <f t="shared" si="2"/>
        <v>0</v>
      </c>
      <c r="H76" s="12"/>
    </row>
    <row r="77" spans="3:8" hidden="1" x14ac:dyDescent="0.25">
      <c r="C77" s="12" t="s">
        <v>94</v>
      </c>
      <c r="D77" s="12"/>
      <c r="E77" s="30"/>
      <c r="F77" s="47">
        <f t="shared" si="1"/>
        <v>0</v>
      </c>
      <c r="G77" s="48">
        <f t="shared" si="2"/>
        <v>0</v>
      </c>
      <c r="H77" s="12"/>
    </row>
    <row r="78" spans="3:8" hidden="1" x14ac:dyDescent="0.25">
      <c r="C78" s="12" t="s">
        <v>95</v>
      </c>
      <c r="D78" s="12"/>
      <c r="E78" s="30"/>
      <c r="F78" s="47">
        <f t="shared" si="1"/>
        <v>0</v>
      </c>
      <c r="G78" s="48">
        <f t="shared" si="2"/>
        <v>0</v>
      </c>
      <c r="H78" s="12"/>
    </row>
    <row r="80" spans="3:8" s="49" customFormat="1" x14ac:dyDescent="0.25">
      <c r="E80" s="50"/>
      <c r="G80" s="51"/>
    </row>
    <row r="81" spans="5:8" s="49" customFormat="1" x14ac:dyDescent="0.25">
      <c r="E81" s="49" t="s">
        <v>96</v>
      </c>
      <c r="F81" s="49" t="s">
        <v>97</v>
      </c>
      <c r="G81" s="51">
        <f t="shared" ref="G81:G88" si="3">SUMIF($H$7:$H$37,F81,$E$7:$E$37)</f>
        <v>0</v>
      </c>
      <c r="H81" s="52">
        <f t="shared" ref="H81:H88" si="4">SUMIF($H$7:$H$40,F81,$F$7:$F$40)</f>
        <v>0</v>
      </c>
    </row>
    <row r="82" spans="5:8" s="49" customFormat="1" x14ac:dyDescent="0.25">
      <c r="E82" s="49" t="s">
        <v>96</v>
      </c>
      <c r="F82" s="49" t="s">
        <v>98</v>
      </c>
      <c r="G82" s="51">
        <f t="shared" si="3"/>
        <v>0</v>
      </c>
      <c r="H82" s="52">
        <f t="shared" si="4"/>
        <v>0</v>
      </c>
    </row>
    <row r="83" spans="5:8" s="49" customFormat="1" x14ac:dyDescent="0.25">
      <c r="E83" s="49" t="s">
        <v>96</v>
      </c>
      <c r="F83" s="49" t="s">
        <v>99</v>
      </c>
      <c r="G83" s="51">
        <f t="shared" si="3"/>
        <v>0</v>
      </c>
      <c r="H83" s="52">
        <f t="shared" si="4"/>
        <v>0</v>
      </c>
    </row>
    <row r="84" spans="5:8" s="49" customFormat="1" x14ac:dyDescent="0.25">
      <c r="E84" s="49" t="s">
        <v>88</v>
      </c>
      <c r="F84" s="49" t="s">
        <v>100</v>
      </c>
      <c r="G84" s="51">
        <f t="shared" si="3"/>
        <v>0</v>
      </c>
      <c r="H84" s="52">
        <f t="shared" si="4"/>
        <v>0</v>
      </c>
    </row>
    <row r="85" spans="5:8" s="49" customFormat="1" x14ac:dyDescent="0.25">
      <c r="E85" s="49" t="s">
        <v>89</v>
      </c>
      <c r="F85" s="49" t="s">
        <v>101</v>
      </c>
      <c r="G85" s="51">
        <f t="shared" si="3"/>
        <v>0</v>
      </c>
      <c r="H85" s="52">
        <f t="shared" si="4"/>
        <v>0</v>
      </c>
    </row>
    <row r="86" spans="5:8" s="49" customFormat="1" x14ac:dyDescent="0.25">
      <c r="E86" s="49" t="s">
        <v>96</v>
      </c>
      <c r="F86" s="49" t="s">
        <v>102</v>
      </c>
      <c r="G86" s="51">
        <f t="shared" si="3"/>
        <v>0</v>
      </c>
      <c r="H86" s="52">
        <f t="shared" si="4"/>
        <v>0</v>
      </c>
    </row>
    <row r="87" spans="5:8" s="49" customFormat="1" x14ac:dyDescent="0.25">
      <c r="E87" s="49" t="s">
        <v>89</v>
      </c>
      <c r="F87" s="49" t="s">
        <v>103</v>
      </c>
      <c r="G87" s="51">
        <f t="shared" si="3"/>
        <v>0</v>
      </c>
      <c r="H87" s="52">
        <f t="shared" si="4"/>
        <v>0</v>
      </c>
    </row>
    <row r="88" spans="5:8" s="49" customFormat="1" x14ac:dyDescent="0.25">
      <c r="E88" s="49" t="s">
        <v>96</v>
      </c>
      <c r="F88" s="49" t="s">
        <v>104</v>
      </c>
      <c r="G88" s="51">
        <f t="shared" si="3"/>
        <v>0</v>
      </c>
      <c r="H88" s="52">
        <f t="shared" si="4"/>
        <v>0</v>
      </c>
    </row>
    <row r="89" spans="5:8" s="49" customFormat="1" x14ac:dyDescent="0.25">
      <c r="E89" s="50"/>
      <c r="G89" s="51" t="s">
        <v>86</v>
      </c>
      <c r="H89" s="49" t="s">
        <v>86</v>
      </c>
    </row>
    <row r="90" spans="5:8" s="49" customFormat="1" x14ac:dyDescent="0.25">
      <c r="E90" s="50"/>
      <c r="G90" s="51"/>
    </row>
  </sheetData>
  <pageMargins left="0.7" right="0.7" top="0.75" bottom="0.75" header="0.3" footer="0.3"/>
  <pageSetup scale="44" orientation="portrait" horizontalDpi="4294967295" verticalDpi="4294967295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Port_G1I</vt:lpstr>
      <vt:lpstr>Port_G1I!Print_Area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Iyer</dc:creator>
  <cp:lastModifiedBy>Ganesh Iyer</cp:lastModifiedBy>
  <dcterms:created xsi:type="dcterms:W3CDTF">2025-05-06T05:45:11Z</dcterms:created>
  <dcterms:modified xsi:type="dcterms:W3CDTF">2025-05-06T05:45:19Z</dcterms:modified>
</cp:coreProperties>
</file>