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ganesh_iyer-v_adityabirlacapital_com/Documents/"/>
    </mc:Choice>
  </mc:AlternateContent>
  <xr:revisionPtr revIDLastSave="0" documentId="8_{F24BE0B9-C067-4545-8E80-78194275B37F}" xr6:coauthVersionLast="47" xr6:coauthVersionMax="47" xr10:uidLastSave="{00000000-0000-0000-0000-000000000000}"/>
  <bookViews>
    <workbookView xWindow="-120" yWindow="-120" windowWidth="20730" windowHeight="11040" xr2:uid="{CF905C71-61AA-4ABF-985D-D138CD314AE4}"/>
  </bookViews>
  <sheets>
    <sheet name="Port_G1" sheetId="1" r:id="rId1"/>
  </sheets>
  <externalReferences>
    <externalReference r:id="rId2"/>
  </externalReferences>
  <definedNames>
    <definedName name="_xlnm._FilterDatabase" localSheetId="0" hidden="1">Port_G1!$C$6:$H$73</definedName>
    <definedName name="IN" localSheetId="0">#REF!</definedName>
    <definedName name="IN">#REF!</definedName>
    <definedName name="_xlnm.Print_Area" localSheetId="0">Port_G1!$B$2:$H$104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1" i="1" l="1"/>
  <c r="F105" i="1" s="1"/>
  <c r="G105" i="1" s="1"/>
  <c r="G121" i="1"/>
  <c r="H120" i="1"/>
  <c r="G120" i="1"/>
  <c r="H119" i="1"/>
  <c r="G119" i="1"/>
  <c r="H118" i="1"/>
  <c r="G118" i="1"/>
  <c r="H117" i="1"/>
  <c r="G117" i="1"/>
  <c r="H116" i="1"/>
  <c r="H115" i="1"/>
  <c r="G115" i="1"/>
  <c r="H114" i="1"/>
  <c r="H122" i="1" s="1"/>
  <c r="G114" i="1"/>
  <c r="F111" i="1"/>
  <c r="F110" i="1"/>
  <c r="G110" i="1" s="1"/>
  <c r="F109" i="1"/>
  <c r="F108" i="1"/>
  <c r="G108" i="1" s="1"/>
  <c r="F107" i="1"/>
  <c r="F106" i="1"/>
  <c r="F101" i="1"/>
  <c r="F100" i="1"/>
  <c r="F84" i="1"/>
  <c r="F86" i="1" s="1"/>
  <c r="F74" i="1"/>
  <c r="G74" i="1" s="1"/>
  <c r="G71" i="1" l="1"/>
  <c r="G63" i="1"/>
  <c r="G55" i="1"/>
  <c r="G47" i="1"/>
  <c r="G39" i="1"/>
  <c r="G23" i="1"/>
  <c r="G15" i="1"/>
  <c r="G22" i="1"/>
  <c r="G107" i="1"/>
  <c r="G53" i="1"/>
  <c r="G29" i="1"/>
  <c r="G82" i="1"/>
  <c r="G68" i="1"/>
  <c r="G60" i="1"/>
  <c r="G52" i="1"/>
  <c r="G44" i="1"/>
  <c r="G36" i="1"/>
  <c r="G28" i="1"/>
  <c r="G20" i="1"/>
  <c r="G12" i="1"/>
  <c r="G116" i="1"/>
  <c r="G66" i="1"/>
  <c r="G58" i="1"/>
  <c r="G42" i="1"/>
  <c r="G34" i="1"/>
  <c r="G18" i="1"/>
  <c r="G78" i="1"/>
  <c r="G67" i="1"/>
  <c r="G59" i="1"/>
  <c r="G51" i="1"/>
  <c r="G43" i="1"/>
  <c r="G35" i="1"/>
  <c r="G27" i="1"/>
  <c r="G19" i="1"/>
  <c r="G11" i="1"/>
  <c r="G50" i="1"/>
  <c r="G26" i="1"/>
  <c r="G10" i="1"/>
  <c r="G109" i="1"/>
  <c r="G100" i="1"/>
  <c r="G49" i="1"/>
  <c r="G33" i="1"/>
  <c r="G17" i="1"/>
  <c r="G72" i="1"/>
  <c r="G64" i="1"/>
  <c r="G56" i="1"/>
  <c r="G48" i="1"/>
  <c r="G40" i="1"/>
  <c r="G32" i="1"/>
  <c r="G24" i="1"/>
  <c r="G16" i="1"/>
  <c r="G8" i="1"/>
  <c r="G31" i="1"/>
  <c r="G7" i="1"/>
  <c r="G70" i="1"/>
  <c r="G62" i="1"/>
  <c r="G54" i="1"/>
  <c r="G46" i="1"/>
  <c r="G38" i="1"/>
  <c r="G30" i="1"/>
  <c r="G14" i="1"/>
  <c r="G111" i="1"/>
  <c r="G69" i="1"/>
  <c r="G61" i="1"/>
  <c r="G45" i="1"/>
  <c r="G37" i="1"/>
  <c r="G21" i="1"/>
  <c r="G13" i="1"/>
  <c r="G65" i="1"/>
  <c r="G57" i="1"/>
  <c r="G41" i="1"/>
  <c r="G25" i="1"/>
  <c r="G9" i="1"/>
  <c r="G122" i="1"/>
  <c r="G101" i="1"/>
  <c r="G106" i="1"/>
  <c r="G84" i="1"/>
  <c r="F102" i="1"/>
  <c r="G102" i="1" s="1"/>
  <c r="G103" i="1" l="1"/>
  <c r="F103" i="1"/>
</calcChain>
</file>

<file path=xl/sharedStrings.xml><?xml version="1.0" encoding="utf-8"?>
<sst xmlns="http://schemas.openxmlformats.org/spreadsheetml/2006/main" count="269" uniqueCount="191">
  <si>
    <t>NAME OF PENSION FUND</t>
  </si>
  <si>
    <t>ADITYA BIRLA SUN LIFE PENSION FUND MANAGEMENT LIMITED</t>
  </si>
  <si>
    <t>SCHEME NAME</t>
  </si>
  <si>
    <t>Scheme G TIER I</t>
  </si>
  <si>
    <t>MONTH</t>
  </si>
  <si>
    <t>30-04-2025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</si>
  <si>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</si>
  <si>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</si>
  <si>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</si>
  <si>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</si>
  <si>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</si>
  <si>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</si>
  <si>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</si>
  <si>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IN000230C028</t>
  </si>
  <si>
    <t>Gsec Strip 22-02-2030</t>
  </si>
  <si>
    <t>CGS</t>
  </si>
  <si>
    <t>IN000330C059</t>
  </si>
  <si>
    <t>0% Strip GOI 12-03-2030</t>
  </si>
  <si>
    <t>IN000443C035</t>
  </si>
  <si>
    <t>Gsec Strip 22-04-2043</t>
  </si>
  <si>
    <t>IN000444C033</t>
  </si>
  <si>
    <t>Gsec Strip 22-04-2044</t>
  </si>
  <si>
    <t>IN000929C058</t>
  </si>
  <si>
    <t>Gsec Strip 12-09-2029</t>
  </si>
  <si>
    <t>IN000930C056</t>
  </si>
  <si>
    <t>Strip Gsec 12-09-2030</t>
  </si>
  <si>
    <t>IN001043C032</t>
  </si>
  <si>
    <t>Gsec Strip 22-10-2043</t>
  </si>
  <si>
    <t>IN001044C030</t>
  </si>
  <si>
    <t>Gsec Strip 22-10-2044</t>
  </si>
  <si>
    <t>IN001234C037</t>
  </si>
  <si>
    <t>Gsec Strip 17-12-2034</t>
  </si>
  <si>
    <t>IN001243P014</t>
  </si>
  <si>
    <t>Gsec Strip 23-12-2043</t>
  </si>
  <si>
    <t>IN0020040039</t>
  </si>
  <si>
    <t>7.50% GOI 10-Aug-2034</t>
  </si>
  <si>
    <t>IN0020060086</t>
  </si>
  <si>
    <t>8.28% GOI 15.02.2032</t>
  </si>
  <si>
    <t>IN0020070044</t>
  </si>
  <si>
    <t>8.32% GS 02.08.2032</t>
  </si>
  <si>
    <t>IN0020120062</t>
  </si>
  <si>
    <t>8.30% GOI 31-Dec-2042</t>
  </si>
  <si>
    <t>IN0020150044</t>
  </si>
  <si>
    <t>8.13% GOI 22 june 2045</t>
  </si>
  <si>
    <t>IN0020150051</t>
  </si>
  <si>
    <t>7.73% GS  MD 19/12/2034</t>
  </si>
  <si>
    <t>IN0020150077</t>
  </si>
  <si>
    <t>7.72% GOI 26.10.2055.</t>
  </si>
  <si>
    <t>IN0020160019</t>
  </si>
  <si>
    <t>7.61% GSEC 09.05.2030</t>
  </si>
  <si>
    <t>IN0020160092</t>
  </si>
  <si>
    <t>6.62% GOI 2051 (28-NOV-2051)  2051.</t>
  </si>
  <si>
    <t>IN0020160118</t>
  </si>
  <si>
    <t>6.79% GS 26.12.2029</t>
  </si>
  <si>
    <t>IN0020170042</t>
  </si>
  <si>
    <t>6.68% GOI 17-Sept-2031</t>
  </si>
  <si>
    <t>IN0020190024</t>
  </si>
  <si>
    <t>7.62% GS 2039 (15-09-2039)</t>
  </si>
  <si>
    <t>IN0020190032</t>
  </si>
  <si>
    <t>7.72 GS 15.06.2049</t>
  </si>
  <si>
    <t>IN0020190040</t>
  </si>
  <si>
    <t>7.69% GOI 17.06.2043</t>
  </si>
  <si>
    <t>IN0020190057</t>
  </si>
  <si>
    <t>7.63 GS 17.06.2059</t>
  </si>
  <si>
    <t>IN0020200054</t>
  </si>
  <si>
    <t>7.16 GS 20.09.2050</t>
  </si>
  <si>
    <t>IN0020200153</t>
  </si>
  <si>
    <t>05.77% GOI 03-Aug-2030</t>
  </si>
  <si>
    <t>IN0020200187</t>
  </si>
  <si>
    <t>6.80 GS 15.12.2060</t>
  </si>
  <si>
    <t>IN0020200245</t>
  </si>
  <si>
    <t>6.22% GOI 2035 (16-Mar-2035)</t>
  </si>
  <si>
    <t>IN0020200401</t>
  </si>
  <si>
    <t>6.76 GS 22.02.2061</t>
  </si>
  <si>
    <t>IN0020210194</t>
  </si>
  <si>
    <t>6.99% GOI 15-DEC-2051</t>
  </si>
  <si>
    <t>IN0020210202</t>
  </si>
  <si>
    <t>6.95% GOI 16-DEC-2061</t>
  </si>
  <si>
    <t>IN0020210244</t>
  </si>
  <si>
    <t>6.54% GOI 17-Jan-2032</t>
  </si>
  <si>
    <t>IN0020220011</t>
  </si>
  <si>
    <t>7.10 GS 18.04.2029</t>
  </si>
  <si>
    <t>IN0020220102</t>
  </si>
  <si>
    <t>7.41 GS 19.12.2036</t>
  </si>
  <si>
    <t>IN0020220144</t>
  </si>
  <si>
    <t>7.29 SGrB 27.01.2033</t>
  </si>
  <si>
    <t>IN0020230044</t>
  </si>
  <si>
    <t>7.25 GS 12.06.2063</t>
  </si>
  <si>
    <t>IN0020230051</t>
  </si>
  <si>
    <t>7.30 GS 19.06.2053</t>
  </si>
  <si>
    <t>IN0020230077</t>
  </si>
  <si>
    <t>7.18 GS 24.07.2037</t>
  </si>
  <si>
    <t>IN0020230127</t>
  </si>
  <si>
    <t>7.46 GS 06.11.2073</t>
  </si>
  <si>
    <t>IN0020230135</t>
  </si>
  <si>
    <t>7.32 GS 13.11.2030</t>
  </si>
  <si>
    <t>IN0020240019</t>
  </si>
  <si>
    <t>7.10 GS 08.04.2034</t>
  </si>
  <si>
    <t>IN0020240027</t>
  </si>
  <si>
    <t>7.23 GS 15.04.2039</t>
  </si>
  <si>
    <t>IN0020240035</t>
  </si>
  <si>
    <t>7.34 GS 22.04.2064</t>
  </si>
  <si>
    <t>IN0020240050</t>
  </si>
  <si>
    <t>7.04 GS 03.06.2029</t>
  </si>
  <si>
    <t>IN0020240100</t>
  </si>
  <si>
    <t>6.90 SGRB 05.08.2034</t>
  </si>
  <si>
    <t>IN0020240118</t>
  </si>
  <si>
    <t>7.09 GS 05.08.2054</t>
  </si>
  <si>
    <t>IN0020240126</t>
  </si>
  <si>
    <t>6.79 GS 07.10.2034</t>
  </si>
  <si>
    <t>IN0020240142</t>
  </si>
  <si>
    <t>7.09 GS 25.11.2074</t>
  </si>
  <si>
    <t>IN1520220220</t>
  </si>
  <si>
    <t>7.60 GJ SDL 08.02.2035</t>
  </si>
  <si>
    <t>SDL</t>
  </si>
  <si>
    <t>IN1520220279</t>
  </si>
  <si>
    <t>7.71 GJ SDL 08.03.2034</t>
  </si>
  <si>
    <t>IN1520240145</t>
  </si>
  <si>
    <t>7.22 GJ SDL 15.01.2035</t>
  </si>
  <si>
    <t>IN1520240277</t>
  </si>
  <si>
    <t>7.21 GJ SDL 05.03.2035</t>
  </si>
  <si>
    <t>IN2020180021</t>
  </si>
  <si>
    <t>8.32% Kerala SDL 25-April-2030</t>
  </si>
  <si>
    <t>IN2220200264</t>
  </si>
  <si>
    <t>6.63% MAHARASHTRA SDL 14-OCT-2030</t>
  </si>
  <si>
    <t>IN2220210206</t>
  </si>
  <si>
    <t>7.10 MH SDL 04.08.2036</t>
  </si>
  <si>
    <t>IN2220230162</t>
  </si>
  <si>
    <t>7.70 MH SDL 15.11.2034</t>
  </si>
  <si>
    <t>IN2220230220</t>
  </si>
  <si>
    <t>7.49 MH SDL 07.02.2036</t>
  </si>
  <si>
    <t>IN2220230246</t>
  </si>
  <si>
    <t>7.47 MH SDL 21.02.2036</t>
  </si>
  <si>
    <t>IN2220240104</t>
  </si>
  <si>
    <t>7.22 MH SDL 07.08.2034</t>
  </si>
  <si>
    <t>IN2220240187</t>
  </si>
  <si>
    <t>7.20 MH SDL 28.08.2034</t>
  </si>
  <si>
    <t>IN2220240401</t>
  </si>
  <si>
    <t>7.12 MH SDL 05.02.2036</t>
  </si>
  <si>
    <t>IN3320230359</t>
  </si>
  <si>
    <t>7.48 UP SDL 22.03.2044</t>
  </si>
  <si>
    <t>IN3720200069</t>
  </si>
  <si>
    <t>7.28 JH SDL 10.03.2036</t>
  </si>
  <si>
    <t>IN4520180204</t>
  </si>
  <si>
    <t>8.38% Telangana SDL 2049</t>
  </si>
  <si>
    <t>INE103D08039</t>
  </si>
  <si>
    <t>7.72 BSNL 22-12-2032</t>
  </si>
  <si>
    <t>NCD</t>
  </si>
  <si>
    <t>CRISIL AAA(CE)</t>
  </si>
  <si>
    <t xml:space="preserve">Subtotal A 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</si>
  <si>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</si>
  <si>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</si>
  <si>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</si>
  <si>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</si>
  <si>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</si>
  <si>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</si>
  <si>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</si>
  <si>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</si>
  <si>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</si>
  <si>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</si>
  <si>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</si>
  <si>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</si>
  <si>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</si>
  <si>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</si>
  <si>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</si>
  <si>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</si>
  <si>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</si>
  <si>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</si>
  <si>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</si>
  <si>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</si>
  <si>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</si>
  <si>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</si>
  <si>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</si>
  <si>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</si>
  <si>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</si>
  <si>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 xml:space="preserve">Total 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</si>
  <si>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</si>
  <si>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</si>
  <si>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</si>
  <si>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</si>
  <si>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</si>
  <si>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</si>
  <si>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</si>
  <si>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</si>
  <si>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</si>
  <si>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AA+ / Equivalent</t>
  </si>
  <si>
    <t>[ICRA]AA+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</si>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</sst>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9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sz val="11"/>
      <color rgb="FF000000"/>
      <name val="Aptos Narrow"/>
      <family val="2"/>
      <scheme val="minor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2" applyFont="1"/>
    <xf numFmtId="0" fontId="2" fillId="0" borderId="0" xfId="2"/>
    <xf numFmtId="0" fontId="4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4" fillId="2" borderId="1" xfId="2" applyFont="1" applyFill="1" applyBorder="1"/>
    <xf numFmtId="0" fontId="4" fillId="2" borderId="2" xfId="2" applyFont="1" applyFill="1" applyBorder="1"/>
    <xf numFmtId="164" fontId="4" fillId="2" borderId="2" xfId="3" applyFont="1" applyFill="1" applyBorder="1"/>
    <xf numFmtId="9" fontId="4" fillId="2" borderId="2" xfId="1" applyFont="1" applyFill="1" applyBorder="1"/>
    <xf numFmtId="0" fontId="4" fillId="2" borderId="3" xfId="2" applyFont="1" applyFill="1" applyBorder="1"/>
    <xf numFmtId="0" fontId="0" fillId="0" borderId="0" xfId="0" applyAlignment="1">
      <alignment horizontal="left" vertical="top"/>
    </xf>
    <xf numFmtId="0" fontId="2" fillId="0" borderId="4" xfId="2" applyBorder="1"/>
    <xf numFmtId="165" fontId="0" fillId="0" borderId="4" xfId="3" applyNumberFormat="1" applyFont="1" applyBorder="1"/>
    <xf numFmtId="9" fontId="0" fillId="0" borderId="4" xfId="1" applyFont="1" applyFill="1" applyBorder="1"/>
    <xf numFmtId="164" fontId="0" fillId="0" borderId="5" xfId="3" quotePrefix="1" applyFont="1" applyFill="1" applyBorder="1"/>
    <xf numFmtId="9" fontId="1" fillId="0" borderId="4" xfId="1" applyFont="1" applyFill="1" applyBorder="1"/>
    <xf numFmtId="0" fontId="2" fillId="0" borderId="4" xfId="2" applyBorder="1" applyAlignment="1">
      <alignment vertical="top"/>
    </xf>
    <xf numFmtId="164" fontId="0" fillId="0" borderId="4" xfId="3" applyFont="1" applyBorder="1" applyAlignment="1">
      <alignment horizontal="right" vertical="top"/>
    </xf>
    <xf numFmtId="165" fontId="0" fillId="0" borderId="4" xfId="4" applyNumberFormat="1" applyFont="1" applyBorder="1" applyAlignment="1">
      <alignment horizontal="right" vertical="top"/>
    </xf>
    <xf numFmtId="10" fontId="0" fillId="0" borderId="4" xfId="1" applyNumberFormat="1" applyFont="1" applyBorder="1"/>
    <xf numFmtId="0" fontId="2" fillId="0" borderId="4" xfId="2" quotePrefix="1" applyBorder="1"/>
    <xf numFmtId="0" fontId="3" fillId="2" borderId="4" xfId="2" applyFont="1" applyFill="1" applyBorder="1"/>
    <xf numFmtId="9" fontId="3" fillId="2" borderId="4" xfId="1" applyFont="1" applyFill="1" applyBorder="1"/>
    <xf numFmtId="0" fontId="5" fillId="0" borderId="4" xfId="2" applyFont="1" applyBorder="1"/>
    <xf numFmtId="164" fontId="0" fillId="0" borderId="4" xfId="3" applyFont="1" applyBorder="1"/>
    <xf numFmtId="165" fontId="0" fillId="0" borderId="4" xfId="3" applyNumberFormat="1" applyFont="1" applyBorder="1" applyAlignment="1">
      <alignment horizontal="right" vertical="top"/>
    </xf>
    <xf numFmtId="9" fontId="0" fillId="0" borderId="4" xfId="1" applyFont="1" applyBorder="1"/>
    <xf numFmtId="165" fontId="7" fillId="0" borderId="4" xfId="3" applyNumberFormat="1" applyFont="1" applyFill="1" applyBorder="1" applyAlignment="1">
      <alignment vertical="center" wrapText="1"/>
    </xf>
    <xf numFmtId="0" fontId="3" fillId="0" borderId="4" xfId="2" applyFont="1" applyBorder="1"/>
    <xf numFmtId="0" fontId="4" fillId="0" borderId="4" xfId="2" applyFont="1" applyBorder="1" applyAlignment="1">
      <alignment vertical="top"/>
    </xf>
    <xf numFmtId="0" fontId="4" fillId="0" borderId="4" xfId="2" applyFont="1" applyBorder="1"/>
    <xf numFmtId="164" fontId="4" fillId="0" borderId="4" xfId="3" applyFont="1" applyBorder="1"/>
    <xf numFmtId="9" fontId="4" fillId="0" borderId="4" xfId="1" applyFont="1" applyBorder="1"/>
    <xf numFmtId="165" fontId="2" fillId="0" borderId="0" xfId="2" applyNumberFormat="1"/>
    <xf numFmtId="9" fontId="1" fillId="0" borderId="0" xfId="1" applyFont="1"/>
    <xf numFmtId="164" fontId="0" fillId="0" borderId="4" xfId="0" applyNumberFormat="1" applyBorder="1"/>
    <xf numFmtId="166" fontId="2" fillId="0" borderId="4" xfId="2" applyNumberFormat="1" applyBorder="1" applyAlignment="1">
      <alignment horizontal="right" vertical="top"/>
    </xf>
    <xf numFmtId="164" fontId="0" fillId="0" borderId="4" xfId="3" applyFont="1" applyFill="1" applyBorder="1"/>
    <xf numFmtId="164" fontId="0" fillId="3" borderId="4" xfId="3" applyFont="1" applyFill="1" applyBorder="1" applyAlignment="1">
      <alignment horizontal="right"/>
    </xf>
    <xf numFmtId="9" fontId="0" fillId="0" borderId="0" xfId="1" applyFont="1"/>
    <xf numFmtId="10" fontId="0" fillId="3" borderId="0" xfId="5" applyNumberFormat="1" applyFont="1" applyFill="1" applyBorder="1"/>
    <xf numFmtId="0" fontId="2" fillId="0" borderId="0" xfId="2" applyAlignment="1">
      <alignment vertical="top"/>
    </xf>
    <xf numFmtId="165" fontId="0" fillId="0" borderId="4" xfId="3" applyNumberFormat="1" applyFont="1" applyBorder="1" applyAlignment="1">
      <alignment vertical="top"/>
    </xf>
    <xf numFmtId="9" fontId="0" fillId="0" borderId="1" xfId="1" applyFont="1" applyBorder="1" applyAlignment="1">
      <alignment vertical="center"/>
    </xf>
    <xf numFmtId="9" fontId="0" fillId="0" borderId="4" xfId="1" applyFont="1" applyBorder="1" applyAlignment="1">
      <alignment vertical="top"/>
    </xf>
    <xf numFmtId="9" fontId="0" fillId="0" borderId="4" xfId="1" applyFont="1" applyBorder="1" applyAlignment="1">
      <alignment vertical="center"/>
    </xf>
    <xf numFmtId="164" fontId="8" fillId="0" borderId="0" xfId="3" applyFont="1" applyFill="1" applyBorder="1"/>
    <xf numFmtId="0" fontId="5" fillId="0" borderId="0" xfId="2" applyFont="1"/>
    <xf numFmtId="9" fontId="5" fillId="0" borderId="0" xfId="1" applyFont="1" applyFill="1" applyBorder="1"/>
    <xf numFmtId="0" fontId="8" fillId="0" borderId="0" xfId="2" applyFont="1"/>
    <xf numFmtId="10" fontId="5" fillId="0" borderId="0" xfId="1" applyNumberFormat="1" applyFont="1" applyFill="1" applyBorder="1"/>
  </cellXfs>
  <cellStyles count="6">
    <cellStyle name="Comma 2 4" xfId="3" xr:uid="{AE6988FC-54A5-4D2B-B4AC-2DCE24E5ADF6}"/>
    <cellStyle name="Comma 3" xfId="4" xr:uid="{23F62530-7818-42AB-8A1E-ECF20704D099}"/>
    <cellStyle name="Normal" xfId="0" builtinId="0"/>
    <cellStyle name="Normal 2 4" xfId="2" xr:uid="{0563FB46-6C82-4D85-AEAD-2F3ACBD0970D}"/>
    <cellStyle name="Percent" xfId="1" builtinId="5"/>
    <cellStyle name="Percent 2 3" xfId="5" xr:uid="{3E838441-2378-49DE-80DC-1F8AE0B7D8B2}"/>
  </cellStyles>
  <dxfs count="12">
    <dxf>
      <font>
        <sz val="10"/>
        <color auto="1"/>
        <name val="Arial"/>
        <scheme val="none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5-26\Monthly\1.%20April%202025\11.%20Website%20upload%20Portfolio%20report\Portfolio_ABSLPM_April%202025.xlsx" TargetMode="External"/><Relationship Id="rId1" Type="http://schemas.openxmlformats.org/officeDocument/2006/relationships/externalLinkPath" Target="file:///Y:\PFRDA%20&amp;%20NPS%20Trust%20Communication%20April%202019%20Onwards\NPS%20Trust\2025-26\Monthly\1.%20April%202025\11.%20Website%20upload%20Portfolio%20report\Portfolio_ABSLPM_April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3DD3A6A-B395-4AB9-B9B7-B1BB47E69195}" name="Table134567685789" displayName="Table134567685789" ref="B6:H73" totalsRowShown="0" headerRowDxfId="11" dataDxfId="10" headerRowBorderDxfId="8" tableBorderDxfId="9" totalsRowBorderDxfId="7">
  <sortState xmlns:xlrd2="http://schemas.microsoft.com/office/spreadsheetml/2017/richdata2" ref="B7:H54">
    <sortCondition descending="1" ref="F6:F54"/>
  </sortState>
  <tableColumns count="7">
    <tableColumn id="1" xr3:uid="{3CD60D42-2B98-48EE-B5F8-758B2A520D37}" name="ISIN No." dataDxfId="6"/>
    <tableColumn id="2" xr3:uid="{16892FD7-6B99-40DC-BB64-F9832532DCA0}" name="Name of the Instrument" dataDxfId="5"/>
    <tableColumn id="3" xr3:uid="{A4AC8F89-89D1-4667-8436-9BA8B1AE8DC1}" name="Industry " dataDxfId="4"/>
    <tableColumn id="4" xr3:uid="{ACA7C6AE-8446-465C-9170-03D56C75CEA2}" name="Quantity" dataDxfId="3"/>
    <tableColumn id="5" xr3:uid="{BC4FE9D3-2FD6-4D8F-BCB2-8FA86BCB1909}" name="Market Value" dataDxfId="2"/>
    <tableColumn id="6" xr3:uid="{C68AB924-FB20-46A7-8B8B-12A9E12B345F}" name="% of Portfolio" dataDxfId="1" dataCellStyle="Percent">
      <calculatedColumnFormula>+F7/$F$86</calculatedColumnFormula>
    </tableColumn>
    <tableColumn id="7" xr3:uid="{182F3E72-DB85-4716-972E-760B3DC2CA8C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87FC0-D2DC-4377-B08F-22A813B6C996}">
  <sheetPr>
    <tabColor rgb="FF7030A0"/>
  </sheetPr>
  <dimension ref="B2:H122"/>
  <sheetViews>
    <sheetView showGridLines="0" tabSelected="1" zoomScaleNormal="100" zoomScaleSheetLayoutView="89" workbookViewId="0">
      <selection activeCell="D90" sqref="D90"/>
    </sheetView>
  </sheetViews>
  <sheetFormatPr defaultRowHeight="15" x14ac:dyDescent="0.25"/>
  <cols>
    <col min="1" max="1" width="9.140625" style="2"/>
    <col min="2" max="2" width="16.5703125" style="2" customWidth="1"/>
    <col min="3" max="3" width="52.7109375" style="2" customWidth="1"/>
    <col min="4" max="4" width="62" style="2" customWidth="1"/>
    <col min="5" max="5" width="19.42578125" style="4" customWidth="1"/>
    <col min="6" max="6" width="29.5703125" style="2" customWidth="1"/>
    <col min="7" max="7" width="20.5703125" style="35" customWidth="1"/>
    <col min="8" max="8" width="20.7109375" style="2" bestFit="1" customWidth="1"/>
    <col min="9" max="9" width="12" style="2" bestFit="1" customWidth="1"/>
    <col min="10" max="11" width="9.140625" style="2"/>
    <col min="12" max="12" width="16.140625" style="2" bestFit="1" customWidth="1"/>
    <col min="13" max="13" width="14" style="2" bestFit="1" customWidth="1"/>
    <col min="14" max="14" width="9.140625" style="2"/>
    <col min="15" max="15" width="10" style="2" bestFit="1" customWidth="1"/>
    <col min="16" max="16384" width="9.140625" style="2"/>
  </cols>
  <sheetData>
    <row r="2" spans="2:8" x14ac:dyDescent="0.25">
      <c r="B2" s="1" t="s">
        <v>0</v>
      </c>
      <c r="D2" s="3" t="s">
        <v>1</v>
      </c>
      <c r="G2" s="5"/>
    </row>
    <row r="3" spans="2:8" x14ac:dyDescent="0.25">
      <c r="B3" s="1" t="s">
        <v>2</v>
      </c>
      <c r="D3" s="1" t="s">
        <v>3</v>
      </c>
      <c r="G3" s="5"/>
    </row>
    <row r="4" spans="2:8" x14ac:dyDescent="0.25">
      <c r="B4" s="1" t="s">
        <v>4</v>
      </c>
      <c r="D4" s="1" t="s">
        <v>5</v>
      </c>
      <c r="G4" s="5"/>
    </row>
    <row r="6" spans="2:8" x14ac:dyDescent="0.25">
      <c r="B6" s="6" t="s">
        <v>6</v>
      </c>
      <c r="C6" s="7" t="s">
        <v>7</v>
      </c>
      <c r="D6" s="7" t="s">
        <v>8</v>
      </c>
      <c r="E6" s="8" t="s">
        <v>9</v>
      </c>
      <c r="F6" s="7" t="s">
        <v>10</v>
      </c>
      <c r="G6" s="9" t="s">
        <v>11</v>
      </c>
      <c r="H6" s="10" t="s">
        <v>12</v>
      </c>
    </row>
    <row r="7" spans="2:8" x14ac:dyDescent="0.25">
      <c r="B7" s="11" t="s">
        <v>13</v>
      </c>
      <c r="C7" s="12" t="s">
        <v>14</v>
      </c>
      <c r="D7" s="12" t="s">
        <v>15</v>
      </c>
      <c r="E7" s="13">
        <v>2500000</v>
      </c>
      <c r="F7" s="13">
        <v>187358750</v>
      </c>
      <c r="G7" s="14">
        <f t="shared" ref="G7:G67" si="0">+F7/$F$86</f>
        <v>1.1364860322781563E-2</v>
      </c>
      <c r="H7" s="15"/>
    </row>
    <row r="8" spans="2:8" x14ac:dyDescent="0.25">
      <c r="B8" s="11" t="s">
        <v>16</v>
      </c>
      <c r="C8" s="12" t="s">
        <v>17</v>
      </c>
      <c r="D8" s="12" t="s">
        <v>15</v>
      </c>
      <c r="E8" s="13">
        <v>500000</v>
      </c>
      <c r="F8" s="13">
        <v>37346500</v>
      </c>
      <c r="G8" s="14">
        <f t="shared" si="0"/>
        <v>2.2653746144482797E-3</v>
      </c>
      <c r="H8" s="15"/>
    </row>
    <row r="9" spans="2:8" x14ac:dyDescent="0.25">
      <c r="B9" s="11" t="s">
        <v>18</v>
      </c>
      <c r="C9" s="12" t="s">
        <v>19</v>
      </c>
      <c r="D9" s="12" t="s">
        <v>15</v>
      </c>
      <c r="E9" s="13">
        <v>2500000</v>
      </c>
      <c r="F9" s="13">
        <v>75229000</v>
      </c>
      <c r="G9" s="14">
        <f t="shared" si="0"/>
        <v>4.5632620692790393E-3</v>
      </c>
      <c r="H9" s="15"/>
    </row>
    <row r="10" spans="2:8" x14ac:dyDescent="0.25">
      <c r="B10" s="11" t="s">
        <v>20</v>
      </c>
      <c r="C10" s="12" t="s">
        <v>21</v>
      </c>
      <c r="D10" s="12" t="s">
        <v>15</v>
      </c>
      <c r="E10" s="13">
        <v>2500000</v>
      </c>
      <c r="F10" s="13">
        <v>69126500</v>
      </c>
      <c r="G10" s="14">
        <f t="shared" si="0"/>
        <v>4.1930948893647065E-3</v>
      </c>
      <c r="H10" s="15"/>
    </row>
    <row r="11" spans="2:8" x14ac:dyDescent="0.25">
      <c r="B11" s="11" t="s">
        <v>22</v>
      </c>
      <c r="C11" s="12" t="s">
        <v>23</v>
      </c>
      <c r="D11" s="12" t="s">
        <v>15</v>
      </c>
      <c r="E11" s="13">
        <v>2250000</v>
      </c>
      <c r="F11" s="13">
        <v>173201400</v>
      </c>
      <c r="G11" s="14">
        <f t="shared" si="0"/>
        <v>1.0506099761608243E-2</v>
      </c>
      <c r="H11" s="15"/>
    </row>
    <row r="12" spans="2:8" x14ac:dyDescent="0.25">
      <c r="B12" s="11" t="s">
        <v>24</v>
      </c>
      <c r="C12" s="12" t="s">
        <v>25</v>
      </c>
      <c r="D12" s="12" t="s">
        <v>15</v>
      </c>
      <c r="E12" s="13">
        <v>26000</v>
      </c>
      <c r="F12" s="13">
        <v>1881885.2</v>
      </c>
      <c r="G12" s="14">
        <f t="shared" si="0"/>
        <v>1.141519274734158E-4</v>
      </c>
      <c r="H12" s="15"/>
    </row>
    <row r="13" spans="2:8" x14ac:dyDescent="0.25">
      <c r="B13" s="11" t="s">
        <v>26</v>
      </c>
      <c r="C13" s="12" t="s">
        <v>27</v>
      </c>
      <c r="D13" s="12" t="s">
        <v>15</v>
      </c>
      <c r="E13" s="13">
        <v>2500000</v>
      </c>
      <c r="F13" s="13">
        <v>72129250</v>
      </c>
      <c r="G13" s="14">
        <f t="shared" si="0"/>
        <v>4.3752365525335322E-3</v>
      </c>
      <c r="H13" s="15"/>
    </row>
    <row r="14" spans="2:8" x14ac:dyDescent="0.25">
      <c r="B14" s="11" t="s">
        <v>28</v>
      </c>
      <c r="C14" s="12" t="s">
        <v>29</v>
      </c>
      <c r="D14" s="12" t="s">
        <v>15</v>
      </c>
      <c r="E14" s="13">
        <v>2500000</v>
      </c>
      <c r="F14" s="13">
        <v>66664250</v>
      </c>
      <c r="G14" s="14">
        <f t="shared" si="0"/>
        <v>4.0437390288576899E-3</v>
      </c>
      <c r="H14" s="15"/>
    </row>
    <row r="15" spans="2:8" x14ac:dyDescent="0.25">
      <c r="B15" s="11" t="s">
        <v>30</v>
      </c>
      <c r="C15" s="12" t="s">
        <v>31</v>
      </c>
      <c r="D15" s="12" t="s">
        <v>15</v>
      </c>
      <c r="E15" s="13">
        <v>1500000</v>
      </c>
      <c r="F15" s="13">
        <v>81712200</v>
      </c>
      <c r="G15" s="14">
        <f t="shared" si="0"/>
        <v>4.9565218580247339E-3</v>
      </c>
      <c r="H15" s="15"/>
    </row>
    <row r="16" spans="2:8" x14ac:dyDescent="0.25">
      <c r="B16" s="11" t="s">
        <v>32</v>
      </c>
      <c r="C16" s="12" t="s">
        <v>33</v>
      </c>
      <c r="D16" s="12" t="s">
        <v>15</v>
      </c>
      <c r="E16" s="13">
        <v>2100000</v>
      </c>
      <c r="F16" s="13">
        <v>59725050</v>
      </c>
      <c r="G16" s="14">
        <f t="shared" si="0"/>
        <v>3.6228190624731696E-3</v>
      </c>
      <c r="H16" s="15"/>
    </row>
    <row r="17" spans="2:8" x14ac:dyDescent="0.25">
      <c r="B17" s="11" t="s">
        <v>34</v>
      </c>
      <c r="C17" s="12" t="s">
        <v>35</v>
      </c>
      <c r="D17" s="12" t="s">
        <v>15</v>
      </c>
      <c r="E17" s="13">
        <v>600000</v>
      </c>
      <c r="F17" s="13">
        <v>64727880</v>
      </c>
      <c r="G17" s="14">
        <f t="shared" si="0"/>
        <v>3.9262821468960818E-3</v>
      </c>
      <c r="H17" s="15"/>
    </row>
    <row r="18" spans="2:8" x14ac:dyDescent="0.25">
      <c r="B18" s="11" t="s">
        <v>36</v>
      </c>
      <c r="C18" s="12" t="s">
        <v>37</v>
      </c>
      <c r="D18" s="12" t="s">
        <v>15</v>
      </c>
      <c r="E18" s="13">
        <v>520500</v>
      </c>
      <c r="F18" s="13">
        <v>57702890.25</v>
      </c>
      <c r="G18" s="14">
        <f t="shared" si="0"/>
        <v>3.5001583214664062E-3</v>
      </c>
      <c r="H18" s="15"/>
    </row>
    <row r="19" spans="2:8" x14ac:dyDescent="0.25">
      <c r="B19" s="11" t="s">
        <v>38</v>
      </c>
      <c r="C19" s="12" t="s">
        <v>39</v>
      </c>
      <c r="D19" s="12" t="s">
        <v>15</v>
      </c>
      <c r="E19" s="13">
        <v>332800</v>
      </c>
      <c r="F19" s="13">
        <v>37167070.719999999</v>
      </c>
      <c r="G19" s="14">
        <f t="shared" si="0"/>
        <v>2.254490742171072E-3</v>
      </c>
      <c r="H19" s="15"/>
    </row>
    <row r="20" spans="2:8" x14ac:dyDescent="0.25">
      <c r="B20" s="11" t="s">
        <v>40</v>
      </c>
      <c r="C20" s="12" t="s">
        <v>41</v>
      </c>
      <c r="D20" s="12" t="s">
        <v>15</v>
      </c>
      <c r="E20" s="13">
        <v>200000</v>
      </c>
      <c r="F20" s="13">
        <v>23436240</v>
      </c>
      <c r="G20" s="14">
        <f t="shared" si="0"/>
        <v>1.4216021087415781E-3</v>
      </c>
      <c r="H20" s="15"/>
    </row>
    <row r="21" spans="2:8" x14ac:dyDescent="0.25">
      <c r="B21" s="11" t="s">
        <v>42</v>
      </c>
      <c r="C21" s="12" t="s">
        <v>43</v>
      </c>
      <c r="D21" s="12" t="s">
        <v>15</v>
      </c>
      <c r="E21" s="13">
        <v>500000</v>
      </c>
      <c r="F21" s="13">
        <v>57943050</v>
      </c>
      <c r="G21" s="14">
        <f t="shared" si="0"/>
        <v>3.5147259998582836E-3</v>
      </c>
      <c r="H21" s="15"/>
    </row>
    <row r="22" spans="2:8" x14ac:dyDescent="0.25">
      <c r="B22" s="11" t="s">
        <v>44</v>
      </c>
      <c r="C22" s="12" t="s">
        <v>45</v>
      </c>
      <c r="D22" s="12" t="s">
        <v>15</v>
      </c>
      <c r="E22" s="13">
        <v>60600</v>
      </c>
      <c r="F22" s="13">
        <v>6635524.2599999998</v>
      </c>
      <c r="G22" s="14">
        <f t="shared" si="0"/>
        <v>4.024995170139024E-4</v>
      </c>
      <c r="H22" s="15"/>
    </row>
    <row r="23" spans="2:8" x14ac:dyDescent="0.25">
      <c r="B23" s="11" t="s">
        <v>46</v>
      </c>
      <c r="C23" s="12" t="s">
        <v>47</v>
      </c>
      <c r="D23" s="12" t="s">
        <v>15</v>
      </c>
      <c r="E23" s="13">
        <v>163000</v>
      </c>
      <c r="F23" s="13">
        <v>18236700.800000001</v>
      </c>
      <c r="G23" s="14">
        <f t="shared" si="0"/>
        <v>1.1062069817414921E-3</v>
      </c>
      <c r="H23" s="15"/>
    </row>
    <row r="24" spans="2:8" x14ac:dyDescent="0.25">
      <c r="B24" s="11" t="s">
        <v>48</v>
      </c>
      <c r="C24" s="12" t="s">
        <v>49</v>
      </c>
      <c r="D24" s="12" t="s">
        <v>15</v>
      </c>
      <c r="E24" s="13">
        <v>50000</v>
      </c>
      <c r="F24" s="13">
        <v>5312790</v>
      </c>
      <c r="G24" s="14">
        <f t="shared" si="0"/>
        <v>3.2226472622319833E-4</v>
      </c>
      <c r="H24" s="15"/>
    </row>
    <row r="25" spans="2:8" x14ac:dyDescent="0.25">
      <c r="B25" s="11" t="s">
        <v>50</v>
      </c>
      <c r="C25" s="12" t="s">
        <v>51</v>
      </c>
      <c r="D25" s="12" t="s">
        <v>15</v>
      </c>
      <c r="E25" s="13">
        <v>500000</v>
      </c>
      <c r="F25" s="13">
        <v>49349950</v>
      </c>
      <c r="G25" s="14">
        <f t="shared" si="0"/>
        <v>2.9934832970771527E-3</v>
      </c>
      <c r="H25" s="15"/>
    </row>
    <row r="26" spans="2:8" x14ac:dyDescent="0.25">
      <c r="B26" s="11" t="s">
        <v>52</v>
      </c>
      <c r="C26" s="12" t="s">
        <v>53</v>
      </c>
      <c r="D26" s="12" t="s">
        <v>15</v>
      </c>
      <c r="E26" s="13">
        <v>620000</v>
      </c>
      <c r="F26" s="13">
        <v>63643000</v>
      </c>
      <c r="G26" s="14">
        <f t="shared" si="0"/>
        <v>3.860475187429394E-3</v>
      </c>
      <c r="H26" s="15"/>
    </row>
    <row r="27" spans="2:8" x14ac:dyDescent="0.25">
      <c r="B27" s="11" t="s">
        <v>54</v>
      </c>
      <c r="C27" s="12" t="s">
        <v>55</v>
      </c>
      <c r="D27" s="12" t="s">
        <v>15</v>
      </c>
      <c r="E27" s="13">
        <v>36700</v>
      </c>
      <c r="F27" s="13">
        <v>3756615.67</v>
      </c>
      <c r="G27" s="14">
        <f t="shared" si="0"/>
        <v>2.2786986130043284E-4</v>
      </c>
      <c r="H27" s="15"/>
    </row>
    <row r="28" spans="2:8" x14ac:dyDescent="0.25">
      <c r="B28" s="11" t="s">
        <v>56</v>
      </c>
      <c r="C28" s="12" t="s">
        <v>57</v>
      </c>
      <c r="D28" s="12" t="s">
        <v>15</v>
      </c>
      <c r="E28" s="13">
        <v>28300</v>
      </c>
      <c r="F28" s="13">
        <v>3130062.07</v>
      </c>
      <c r="G28" s="14">
        <f t="shared" si="0"/>
        <v>1.8986419490515667E-4</v>
      </c>
      <c r="H28" s="15"/>
    </row>
    <row r="29" spans="2:8" x14ac:dyDescent="0.25">
      <c r="B29" s="11" t="s">
        <v>58</v>
      </c>
      <c r="C29" s="12" t="s">
        <v>59</v>
      </c>
      <c r="D29" s="12" t="s">
        <v>15</v>
      </c>
      <c r="E29" s="13">
        <v>230000</v>
      </c>
      <c r="F29" s="13">
        <v>25635110</v>
      </c>
      <c r="G29" s="14">
        <f t="shared" si="0"/>
        <v>1.5549817903308004E-3</v>
      </c>
      <c r="H29" s="15"/>
    </row>
    <row r="30" spans="2:8" x14ac:dyDescent="0.25">
      <c r="B30" s="11" t="s">
        <v>60</v>
      </c>
      <c r="C30" s="12" t="s">
        <v>61</v>
      </c>
      <c r="D30" s="12" t="s">
        <v>15</v>
      </c>
      <c r="E30" s="13">
        <v>170000</v>
      </c>
      <c r="F30" s="13">
        <v>18821431</v>
      </c>
      <c r="G30" s="14">
        <f t="shared" si="0"/>
        <v>1.1416757124493567E-3</v>
      </c>
      <c r="H30" s="15"/>
    </row>
    <row r="31" spans="2:8" x14ac:dyDescent="0.25">
      <c r="B31" s="11" t="s">
        <v>62</v>
      </c>
      <c r="C31" s="12" t="s">
        <v>63</v>
      </c>
      <c r="D31" s="12" t="s">
        <v>15</v>
      </c>
      <c r="E31" s="13">
        <v>1000000</v>
      </c>
      <c r="F31" s="13">
        <v>110737800</v>
      </c>
      <c r="G31" s="14">
        <f t="shared" si="0"/>
        <v>6.717164954677164E-3</v>
      </c>
      <c r="H31" s="15"/>
    </row>
    <row r="32" spans="2:8" x14ac:dyDescent="0.25">
      <c r="B32" s="11" t="s">
        <v>64</v>
      </c>
      <c r="C32" s="12" t="s">
        <v>65</v>
      </c>
      <c r="D32" s="12" t="s">
        <v>15</v>
      </c>
      <c r="E32" s="13">
        <v>500000</v>
      </c>
      <c r="F32" s="13">
        <v>52466700</v>
      </c>
      <c r="G32" s="14">
        <f t="shared" si="0"/>
        <v>3.1825400046556853E-3</v>
      </c>
      <c r="H32" s="15"/>
    </row>
    <row r="33" spans="2:8" x14ac:dyDescent="0.25">
      <c r="B33" s="11" t="s">
        <v>66</v>
      </c>
      <c r="C33" s="12" t="s">
        <v>67</v>
      </c>
      <c r="D33" s="12" t="s">
        <v>15</v>
      </c>
      <c r="E33" s="13">
        <v>170000</v>
      </c>
      <c r="F33" s="13">
        <v>16707430</v>
      </c>
      <c r="G33" s="14">
        <f t="shared" si="0"/>
        <v>1.0134440387900238E-3</v>
      </c>
      <c r="H33" s="15"/>
    </row>
    <row r="34" spans="2:8" x14ac:dyDescent="0.25">
      <c r="B34" s="11" t="s">
        <v>68</v>
      </c>
      <c r="C34" s="12" t="s">
        <v>69</v>
      </c>
      <c r="D34" s="12" t="s">
        <v>15</v>
      </c>
      <c r="E34" s="13">
        <v>500000</v>
      </c>
      <c r="F34" s="13">
        <v>49867700</v>
      </c>
      <c r="G34" s="14">
        <f t="shared" si="0"/>
        <v>3.0248891237712361E-3</v>
      </c>
      <c r="H34" s="15"/>
    </row>
    <row r="35" spans="2:8" x14ac:dyDescent="0.25">
      <c r="B35" s="11" t="s">
        <v>70</v>
      </c>
      <c r="C35" s="12" t="s">
        <v>71</v>
      </c>
      <c r="D35" s="12" t="s">
        <v>15</v>
      </c>
      <c r="E35" s="13">
        <v>425400</v>
      </c>
      <c r="F35" s="13">
        <v>42029647.619999997</v>
      </c>
      <c r="G35" s="14">
        <f t="shared" si="0"/>
        <v>2.5494463141808349E-3</v>
      </c>
      <c r="H35" s="15"/>
    </row>
    <row r="36" spans="2:8" x14ac:dyDescent="0.25">
      <c r="B36" s="11" t="s">
        <v>72</v>
      </c>
      <c r="C36" s="12" t="s">
        <v>73</v>
      </c>
      <c r="D36" s="12" t="s">
        <v>15</v>
      </c>
      <c r="E36" s="13">
        <v>500000</v>
      </c>
      <c r="F36" s="13">
        <v>49589950</v>
      </c>
      <c r="G36" s="14">
        <f t="shared" si="0"/>
        <v>3.0080412853081134E-3</v>
      </c>
      <c r="H36" s="15"/>
    </row>
    <row r="37" spans="2:8" x14ac:dyDescent="0.25">
      <c r="B37" s="11" t="s">
        <v>74</v>
      </c>
      <c r="C37" s="12" t="s">
        <v>75</v>
      </c>
      <c r="D37" s="12" t="s">
        <v>15</v>
      </c>
      <c r="E37" s="13">
        <v>420000</v>
      </c>
      <c r="F37" s="13">
        <v>43291374</v>
      </c>
      <c r="G37" s="14">
        <f t="shared" si="0"/>
        <v>2.6259804716422231E-3</v>
      </c>
      <c r="H37" s="15"/>
    </row>
    <row r="38" spans="2:8" x14ac:dyDescent="0.25">
      <c r="B38" s="11" t="s">
        <v>76</v>
      </c>
      <c r="C38" s="12" t="s">
        <v>77</v>
      </c>
      <c r="D38" s="12" t="s">
        <v>15</v>
      </c>
      <c r="E38" s="13">
        <v>596400</v>
      </c>
      <c r="F38" s="13">
        <v>60668849.640000001</v>
      </c>
      <c r="G38" s="14">
        <f t="shared" si="0"/>
        <v>3.6800683293544416E-3</v>
      </c>
      <c r="H38" s="15"/>
    </row>
    <row r="39" spans="2:8" x14ac:dyDescent="0.25">
      <c r="B39" s="11" t="s">
        <v>78</v>
      </c>
      <c r="C39" s="12" t="s">
        <v>79</v>
      </c>
      <c r="D39" s="12" t="s">
        <v>15</v>
      </c>
      <c r="E39" s="13">
        <v>1500000</v>
      </c>
      <c r="F39" s="13">
        <v>152373600</v>
      </c>
      <c r="G39" s="14">
        <f t="shared" si="0"/>
        <v>9.242721147954866E-3</v>
      </c>
      <c r="H39" s="15"/>
    </row>
    <row r="40" spans="2:8" x14ac:dyDescent="0.25">
      <c r="B40" s="11" t="s">
        <v>80</v>
      </c>
      <c r="C40" s="12" t="s">
        <v>81</v>
      </c>
      <c r="D40" s="12" t="s">
        <v>15</v>
      </c>
      <c r="E40" s="13">
        <v>350000</v>
      </c>
      <c r="F40" s="13">
        <v>36215760</v>
      </c>
      <c r="G40" s="14">
        <f t="shared" si="0"/>
        <v>2.1967858660637924E-3</v>
      </c>
      <c r="H40" s="15"/>
    </row>
    <row r="41" spans="2:8" x14ac:dyDescent="0.25">
      <c r="B41" s="11" t="s">
        <v>82</v>
      </c>
      <c r="C41" s="12" t="s">
        <v>83</v>
      </c>
      <c r="D41" s="12" t="s">
        <v>15</v>
      </c>
      <c r="E41" s="13">
        <v>1000000</v>
      </c>
      <c r="F41" s="13">
        <v>107772400</v>
      </c>
      <c r="G41" s="14">
        <f t="shared" si="0"/>
        <v>6.5372888784267806E-3</v>
      </c>
      <c r="H41" s="15"/>
    </row>
    <row r="42" spans="2:8" x14ac:dyDescent="0.25">
      <c r="B42" s="11" t="s">
        <v>84</v>
      </c>
      <c r="C42" s="12" t="s">
        <v>85</v>
      </c>
      <c r="D42" s="12" t="s">
        <v>15</v>
      </c>
      <c r="E42" s="13">
        <v>1500000</v>
      </c>
      <c r="F42" s="13">
        <v>158055900</v>
      </c>
      <c r="G42" s="14">
        <f t="shared" si="0"/>
        <v>9.5873997168081579E-3</v>
      </c>
      <c r="H42" s="15"/>
    </row>
    <row r="43" spans="2:8" x14ac:dyDescent="0.25">
      <c r="B43" s="11" t="s">
        <v>86</v>
      </c>
      <c r="C43" s="12" t="s">
        <v>87</v>
      </c>
      <c r="D43" s="12" t="s">
        <v>15</v>
      </c>
      <c r="E43" s="13">
        <v>7145000</v>
      </c>
      <c r="F43" s="13">
        <v>755935998.5</v>
      </c>
      <c r="G43" s="14">
        <f t="shared" si="0"/>
        <v>4.5853780706344979E-2</v>
      </c>
      <c r="H43" s="15"/>
    </row>
    <row r="44" spans="2:8" x14ac:dyDescent="0.25">
      <c r="B44" s="11" t="s">
        <v>88</v>
      </c>
      <c r="C44" s="12" t="s">
        <v>89</v>
      </c>
      <c r="D44" s="12" t="s">
        <v>15</v>
      </c>
      <c r="E44" s="13">
        <v>6660000</v>
      </c>
      <c r="F44" s="13">
        <v>709109514</v>
      </c>
      <c r="G44" s="14">
        <f t="shared" si="0"/>
        <v>4.3013366496977144E-2</v>
      </c>
      <c r="H44" s="15"/>
    </row>
    <row r="45" spans="2:8" x14ac:dyDescent="0.25">
      <c r="B45" s="11" t="s">
        <v>90</v>
      </c>
      <c r="C45" s="12" t="s">
        <v>91</v>
      </c>
      <c r="D45" s="12" t="s">
        <v>15</v>
      </c>
      <c r="E45" s="13">
        <v>1000000</v>
      </c>
      <c r="F45" s="13">
        <v>106080300</v>
      </c>
      <c r="G45" s="14">
        <f t="shared" si="0"/>
        <v>6.4346489955700754E-3</v>
      </c>
      <c r="H45" s="15"/>
    </row>
    <row r="46" spans="2:8" x14ac:dyDescent="0.25">
      <c r="B46" s="11" t="s">
        <v>92</v>
      </c>
      <c r="C46" s="12" t="s">
        <v>93</v>
      </c>
      <c r="D46" s="12" t="s">
        <v>15</v>
      </c>
      <c r="E46" s="13">
        <v>3491000</v>
      </c>
      <c r="F46" s="13">
        <v>380397862.30000001</v>
      </c>
      <c r="G46" s="14">
        <f t="shared" si="0"/>
        <v>2.3074281676858936E-2</v>
      </c>
      <c r="H46" s="15"/>
    </row>
    <row r="47" spans="2:8" x14ac:dyDescent="0.25">
      <c r="B47" s="11" t="s">
        <v>94</v>
      </c>
      <c r="C47" s="12" t="s">
        <v>95</v>
      </c>
      <c r="D47" s="12" t="s">
        <v>15</v>
      </c>
      <c r="E47" s="13">
        <v>500000</v>
      </c>
      <c r="F47" s="13">
        <v>52752850</v>
      </c>
      <c r="G47" s="14">
        <f t="shared" si="0"/>
        <v>3.1998973727068915E-3</v>
      </c>
      <c r="H47" s="15"/>
    </row>
    <row r="48" spans="2:8" x14ac:dyDescent="0.25">
      <c r="B48" s="11" t="s">
        <v>96</v>
      </c>
      <c r="C48" s="12" t="s">
        <v>97</v>
      </c>
      <c r="D48" s="12" t="s">
        <v>15</v>
      </c>
      <c r="E48" s="13">
        <v>1500000</v>
      </c>
      <c r="F48" s="13">
        <v>157399800</v>
      </c>
      <c r="G48" s="14">
        <f t="shared" si="0"/>
        <v>9.5476018164817669E-3</v>
      </c>
      <c r="H48" s="15"/>
    </row>
    <row r="49" spans="2:8" x14ac:dyDescent="0.25">
      <c r="B49" s="11" t="s">
        <v>98</v>
      </c>
      <c r="C49" s="12" t="s">
        <v>99</v>
      </c>
      <c r="D49" s="12" t="s">
        <v>15</v>
      </c>
      <c r="E49" s="13">
        <v>3000000</v>
      </c>
      <c r="F49" s="13">
        <v>321119700</v>
      </c>
      <c r="G49" s="14">
        <f t="shared" si="0"/>
        <v>1.9478570055540604E-2</v>
      </c>
      <c r="H49" s="15"/>
    </row>
    <row r="50" spans="2:8" x14ac:dyDescent="0.25">
      <c r="B50" s="11" t="s">
        <v>100</v>
      </c>
      <c r="C50" s="12" t="s">
        <v>101</v>
      </c>
      <c r="D50" s="12" t="s">
        <v>15</v>
      </c>
      <c r="E50" s="13">
        <v>19898200</v>
      </c>
      <c r="F50" s="13">
        <v>2133083060.3599999</v>
      </c>
      <c r="G50" s="14">
        <f t="shared" si="0"/>
        <v>0.12938915870159698</v>
      </c>
      <c r="H50" s="15"/>
    </row>
    <row r="51" spans="2:8" x14ac:dyDescent="0.25">
      <c r="B51" s="11" t="s">
        <v>102</v>
      </c>
      <c r="C51" s="12" t="s">
        <v>103</v>
      </c>
      <c r="D51" s="12" t="s">
        <v>15</v>
      </c>
      <c r="E51" s="13">
        <v>940000</v>
      </c>
      <c r="F51" s="13">
        <v>97209442</v>
      </c>
      <c r="G51" s="14">
        <f t="shared" si="0"/>
        <v>5.8965579690595481E-3</v>
      </c>
      <c r="H51" s="15"/>
    </row>
    <row r="52" spans="2:8" x14ac:dyDescent="0.25">
      <c r="B52" s="11" t="s">
        <v>104</v>
      </c>
      <c r="C52" s="12" t="s">
        <v>105</v>
      </c>
      <c r="D52" s="12" t="s">
        <v>15</v>
      </c>
      <c r="E52" s="13">
        <v>500000</v>
      </c>
      <c r="F52" s="13">
        <v>51837900</v>
      </c>
      <c r="G52" s="14">
        <f t="shared" si="0"/>
        <v>3.1443980754905674E-3</v>
      </c>
      <c r="H52" s="15"/>
    </row>
    <row r="53" spans="2:8" x14ac:dyDescent="0.25">
      <c r="B53" s="11" t="s">
        <v>106</v>
      </c>
      <c r="C53" s="12" t="s">
        <v>107</v>
      </c>
      <c r="D53" s="12" t="s">
        <v>15</v>
      </c>
      <c r="E53" s="13">
        <v>3500000</v>
      </c>
      <c r="F53" s="13">
        <v>363677650</v>
      </c>
      <c r="G53" s="14">
        <f t="shared" si="0"/>
        <v>2.206006228568156E-2</v>
      </c>
      <c r="H53" s="15"/>
    </row>
    <row r="54" spans="2:8" x14ac:dyDescent="0.25">
      <c r="B54" s="11" t="s">
        <v>108</v>
      </c>
      <c r="C54" s="12" t="s">
        <v>109</v>
      </c>
      <c r="D54" s="12" t="s">
        <v>15</v>
      </c>
      <c r="E54" s="13">
        <v>42775000</v>
      </c>
      <c r="F54" s="13">
        <v>4406637725</v>
      </c>
      <c r="G54" s="14">
        <f t="shared" si="0"/>
        <v>0.2672990839110792</v>
      </c>
      <c r="H54" s="15"/>
    </row>
    <row r="55" spans="2:8" x14ac:dyDescent="0.25">
      <c r="B55" s="11" t="s">
        <v>110</v>
      </c>
      <c r="C55" s="12" t="s">
        <v>111</v>
      </c>
      <c r="D55" s="12" t="s">
        <v>15</v>
      </c>
      <c r="E55" s="13">
        <v>8500000</v>
      </c>
      <c r="F55" s="13">
        <v>882814250</v>
      </c>
      <c r="G55" s="14">
        <f t="shared" si="0"/>
        <v>5.3549997756769635E-2</v>
      </c>
      <c r="H55" s="15"/>
    </row>
    <row r="56" spans="2:8" x14ac:dyDescent="0.25">
      <c r="B56" s="11" t="s">
        <v>112</v>
      </c>
      <c r="C56" s="12" t="s">
        <v>113</v>
      </c>
      <c r="D56" s="12" t="s">
        <v>114</v>
      </c>
      <c r="E56" s="13">
        <v>500000</v>
      </c>
      <c r="F56" s="13">
        <v>53253750</v>
      </c>
      <c r="G56" s="14">
        <f t="shared" si="0"/>
        <v>3.2302811073105933E-3</v>
      </c>
      <c r="H56" s="15"/>
    </row>
    <row r="57" spans="2:8" x14ac:dyDescent="0.25">
      <c r="B57" s="11" t="s">
        <v>115</v>
      </c>
      <c r="C57" s="12" t="s">
        <v>116</v>
      </c>
      <c r="D57" s="12" t="s">
        <v>114</v>
      </c>
      <c r="E57" s="13">
        <v>500000</v>
      </c>
      <c r="F57" s="13">
        <v>53392950</v>
      </c>
      <c r="G57" s="14">
        <f t="shared" si="0"/>
        <v>3.2387247404845505E-3</v>
      </c>
      <c r="H57" s="15"/>
    </row>
    <row r="58" spans="2:8" x14ac:dyDescent="0.25">
      <c r="B58" s="11" t="s">
        <v>117</v>
      </c>
      <c r="C58" s="12" t="s">
        <v>118</v>
      </c>
      <c r="D58" s="12" t="s">
        <v>114</v>
      </c>
      <c r="E58" s="13">
        <v>4000000</v>
      </c>
      <c r="F58" s="13">
        <v>415186400</v>
      </c>
      <c r="G58" s="14">
        <f t="shared" si="0"/>
        <v>2.5184494686896208E-2</v>
      </c>
      <c r="H58" s="15"/>
    </row>
    <row r="59" spans="2:8" x14ac:dyDescent="0.25">
      <c r="B59" s="11" t="s">
        <v>119</v>
      </c>
      <c r="C59" s="12" t="s">
        <v>120</v>
      </c>
      <c r="D59" s="12" t="s">
        <v>114</v>
      </c>
      <c r="E59" s="13">
        <v>1845700</v>
      </c>
      <c r="F59" s="13">
        <v>191520167.91999999</v>
      </c>
      <c r="G59" s="14">
        <f t="shared" si="0"/>
        <v>1.1617284794046022E-2</v>
      </c>
      <c r="H59" s="15"/>
    </row>
    <row r="60" spans="2:8" x14ac:dyDescent="0.25">
      <c r="B60" s="11" t="s">
        <v>121</v>
      </c>
      <c r="C60" s="12" t="s">
        <v>122</v>
      </c>
      <c r="D60" s="12" t="s">
        <v>114</v>
      </c>
      <c r="E60" s="13">
        <v>130000</v>
      </c>
      <c r="F60" s="13">
        <v>13958841</v>
      </c>
      <c r="G60" s="14">
        <f t="shared" si="0"/>
        <v>8.4671934581606947E-4</v>
      </c>
      <c r="H60" s="15"/>
    </row>
    <row r="61" spans="2:8" x14ac:dyDescent="0.25">
      <c r="B61" s="11" t="s">
        <v>123</v>
      </c>
      <c r="C61" s="12" t="s">
        <v>124</v>
      </c>
      <c r="D61" s="12" t="s">
        <v>114</v>
      </c>
      <c r="E61" s="13">
        <v>190000</v>
      </c>
      <c r="F61" s="13">
        <v>19081871</v>
      </c>
      <c r="G61" s="14">
        <f t="shared" si="0"/>
        <v>1.1574735560113212E-3</v>
      </c>
      <c r="H61" s="15"/>
    </row>
    <row r="62" spans="2:8" x14ac:dyDescent="0.25">
      <c r="B62" s="11" t="s">
        <v>125</v>
      </c>
      <c r="C62" s="12" t="s">
        <v>126</v>
      </c>
      <c r="D62" s="12" t="s">
        <v>114</v>
      </c>
      <c r="E62" s="13">
        <v>1500000</v>
      </c>
      <c r="F62" s="13">
        <v>154296750</v>
      </c>
      <c r="G62" s="14">
        <f t="shared" si="0"/>
        <v>9.359376127398086E-3</v>
      </c>
      <c r="H62" s="15"/>
    </row>
    <row r="63" spans="2:8" x14ac:dyDescent="0.25">
      <c r="B63" s="11" t="s">
        <v>127</v>
      </c>
      <c r="C63" s="12" t="s">
        <v>128</v>
      </c>
      <c r="D63" s="12" t="s">
        <v>114</v>
      </c>
      <c r="E63" s="13">
        <v>8500000</v>
      </c>
      <c r="F63" s="13">
        <v>910394200</v>
      </c>
      <c r="G63" s="14">
        <f t="shared" si="0"/>
        <v>5.5222950204730024E-2</v>
      </c>
      <c r="H63" s="15"/>
    </row>
    <row r="64" spans="2:8" x14ac:dyDescent="0.25">
      <c r="B64" s="11" t="s">
        <v>129</v>
      </c>
      <c r="C64" s="12" t="s">
        <v>130</v>
      </c>
      <c r="D64" s="12" t="s">
        <v>114</v>
      </c>
      <c r="E64" s="13">
        <v>2000000</v>
      </c>
      <c r="F64" s="13">
        <v>211460800</v>
      </c>
      <c r="G64" s="14">
        <f t="shared" si="0"/>
        <v>1.2826849323790041E-2</v>
      </c>
      <c r="H64" s="15"/>
    </row>
    <row r="65" spans="2:8" x14ac:dyDescent="0.25">
      <c r="B65" s="11" t="s">
        <v>131</v>
      </c>
      <c r="C65" s="12" t="s">
        <v>132</v>
      </c>
      <c r="D65" s="12" t="s">
        <v>114</v>
      </c>
      <c r="E65" s="13">
        <v>500000</v>
      </c>
      <c r="F65" s="13">
        <v>52796750</v>
      </c>
      <c r="G65" s="14">
        <f t="shared" si="0"/>
        <v>3.2025602713874717E-3</v>
      </c>
      <c r="H65" s="15"/>
    </row>
    <row r="66" spans="2:8" x14ac:dyDescent="0.25">
      <c r="B66" s="11" t="s">
        <v>133</v>
      </c>
      <c r="C66" s="12" t="s">
        <v>134</v>
      </c>
      <c r="D66" s="12" t="s">
        <v>114</v>
      </c>
      <c r="E66" s="13">
        <v>2500000</v>
      </c>
      <c r="F66" s="13">
        <v>259177750</v>
      </c>
      <c r="G66" s="14">
        <f t="shared" si="0"/>
        <v>1.5721277642612361E-2</v>
      </c>
      <c r="H66" s="15"/>
    </row>
    <row r="67" spans="2:8" x14ac:dyDescent="0.25">
      <c r="B67" s="11" t="s">
        <v>135</v>
      </c>
      <c r="C67" s="12" t="s">
        <v>136</v>
      </c>
      <c r="D67" s="12" t="s">
        <v>114</v>
      </c>
      <c r="E67" s="13">
        <v>2500000</v>
      </c>
      <c r="F67" s="13">
        <v>258880000</v>
      </c>
      <c r="G67" s="14">
        <f t="shared" si="0"/>
        <v>1.5703216638463326E-2</v>
      </c>
      <c r="H67" s="15"/>
    </row>
    <row r="68" spans="2:8" x14ac:dyDescent="0.25">
      <c r="B68" s="11" t="s">
        <v>137</v>
      </c>
      <c r="C68" s="12" t="s">
        <v>138</v>
      </c>
      <c r="D68" s="12" t="s">
        <v>114</v>
      </c>
      <c r="E68" s="13">
        <v>3500000</v>
      </c>
      <c r="F68" s="13">
        <v>360250450</v>
      </c>
      <c r="G68" s="14">
        <f>+F68/$F$86</f>
        <v>2.1852174213743435E-2</v>
      </c>
      <c r="H68" s="15"/>
    </row>
    <row r="69" spans="2:8" x14ac:dyDescent="0.25">
      <c r="B69" s="11" t="s">
        <v>139</v>
      </c>
      <c r="C69" s="12" t="s">
        <v>140</v>
      </c>
      <c r="D69" s="12" t="s">
        <v>114</v>
      </c>
      <c r="E69" s="13">
        <v>555100</v>
      </c>
      <c r="F69" s="13">
        <v>59247210.75</v>
      </c>
      <c r="G69" s="14">
        <f>+F69/$F$86</f>
        <v>3.5938341533990393E-3</v>
      </c>
      <c r="H69" s="15"/>
    </row>
    <row r="70" spans="2:8" x14ac:dyDescent="0.25">
      <c r="B70" s="11" t="s">
        <v>141</v>
      </c>
      <c r="C70" s="12" t="s">
        <v>142</v>
      </c>
      <c r="D70" s="12" t="s">
        <v>114</v>
      </c>
      <c r="E70" s="13">
        <v>1000000</v>
      </c>
      <c r="F70" s="13">
        <v>103800200</v>
      </c>
      <c r="G70" s="14">
        <f>+F70/$F$86</f>
        <v>6.2963420415475162E-3</v>
      </c>
      <c r="H70" s="15"/>
    </row>
    <row r="71" spans="2:8" x14ac:dyDescent="0.25">
      <c r="B71" s="11" t="s">
        <v>143</v>
      </c>
      <c r="C71" s="12" t="s">
        <v>144</v>
      </c>
      <c r="D71" s="12" t="s">
        <v>114</v>
      </c>
      <c r="E71" s="13">
        <v>60000</v>
      </c>
      <c r="F71" s="13">
        <v>7065306</v>
      </c>
      <c r="G71" s="14">
        <f>+F71/$F$86</f>
        <v>4.2856933998391061E-4</v>
      </c>
      <c r="H71" s="15"/>
    </row>
    <row r="72" spans="2:8" x14ac:dyDescent="0.25">
      <c r="B72" s="11" t="s">
        <v>145</v>
      </c>
      <c r="C72" s="12" t="s">
        <v>146</v>
      </c>
      <c r="D72" s="12" t="s">
        <v>147</v>
      </c>
      <c r="E72" s="13">
        <v>100</v>
      </c>
      <c r="F72" s="13">
        <v>103114300</v>
      </c>
      <c r="G72" s="14">
        <f>+F72/$F$86</f>
        <v>6.2547365243491157E-3</v>
      </c>
      <c r="H72" s="15" t="s">
        <v>148</v>
      </c>
    </row>
    <row r="73" spans="2:8" x14ac:dyDescent="0.25">
      <c r="B73" s="11"/>
      <c r="C73" s="12"/>
      <c r="D73" s="12"/>
      <c r="E73" s="13"/>
      <c r="F73" s="13"/>
      <c r="G73" s="16"/>
      <c r="H73" s="15"/>
    </row>
    <row r="74" spans="2:8" x14ac:dyDescent="0.25">
      <c r="B74" s="17"/>
      <c r="C74" s="17" t="s">
        <v>149</v>
      </c>
      <c r="D74" s="17"/>
      <c r="E74" s="18"/>
      <c r="F74" s="19">
        <f>SUM(F7:F73)</f>
        <v>15784583960.059999</v>
      </c>
      <c r="G74" s="20">
        <f>+F74/$F$86</f>
        <v>0.95746578133820892</v>
      </c>
      <c r="H74" s="21"/>
    </row>
    <row r="76" spans="2:8" x14ac:dyDescent="0.25">
      <c r="B76" s="22"/>
      <c r="C76" s="22" t="s">
        <v>150</v>
      </c>
      <c r="D76" s="22"/>
      <c r="E76" s="22"/>
      <c r="F76" s="22" t="s">
        <v>10</v>
      </c>
      <c r="G76" s="23" t="s">
        <v>11</v>
      </c>
    </row>
    <row r="77" spans="2:8" x14ac:dyDescent="0.25">
      <c r="B77" s="24"/>
      <c r="C77" s="17" t="s">
        <v>151</v>
      </c>
      <c r="D77" s="12"/>
      <c r="E77" s="25"/>
      <c r="F77" s="26" t="s">
        <v>152</v>
      </c>
      <c r="G77" s="27">
        <v>0</v>
      </c>
    </row>
    <row r="78" spans="2:8" x14ac:dyDescent="0.25">
      <c r="B78" s="24" t="s">
        <v>153</v>
      </c>
      <c r="C78" s="17" t="s">
        <v>154</v>
      </c>
      <c r="D78" s="17"/>
      <c r="E78" s="18"/>
      <c r="F78" s="13">
        <v>512789360.23000002</v>
      </c>
      <c r="G78" s="27">
        <f>+F78/$F$86</f>
        <v>3.1104922796626626E-2</v>
      </c>
    </row>
    <row r="79" spans="2:8" x14ac:dyDescent="0.25">
      <c r="B79" s="24"/>
      <c r="C79" s="17" t="s">
        <v>155</v>
      </c>
      <c r="D79" s="12"/>
      <c r="E79" s="25"/>
      <c r="F79" s="18" t="s">
        <v>152</v>
      </c>
      <c r="G79" s="27">
        <v>0</v>
      </c>
    </row>
    <row r="80" spans="2:8" x14ac:dyDescent="0.25">
      <c r="B80" s="24"/>
      <c r="C80" s="17" t="s">
        <v>156</v>
      </c>
      <c r="D80" s="12"/>
      <c r="E80" s="25"/>
      <c r="F80" s="18" t="s">
        <v>152</v>
      </c>
      <c r="G80" s="27">
        <v>0</v>
      </c>
    </row>
    <row r="81" spans="2:7" x14ac:dyDescent="0.25">
      <c r="B81" s="24"/>
      <c r="C81" s="17" t="s">
        <v>157</v>
      </c>
      <c r="D81" s="12"/>
      <c r="E81" s="25"/>
      <c r="F81" s="18" t="s">
        <v>152</v>
      </c>
      <c r="G81" s="27">
        <v>0</v>
      </c>
    </row>
    <row r="82" spans="2:7" x14ac:dyDescent="0.25">
      <c r="B82" s="12" t="s">
        <v>158</v>
      </c>
      <c r="C82" s="12" t="s">
        <v>159</v>
      </c>
      <c r="D82" s="12"/>
      <c r="E82" s="25"/>
      <c r="F82" s="13">
        <v>188421021.09999999</v>
      </c>
      <c r="G82" s="27">
        <f>+F82/$F$86</f>
        <v>1.1429295865164437E-2</v>
      </c>
    </row>
    <row r="83" spans="2:7" x14ac:dyDescent="0.25">
      <c r="B83" s="24"/>
      <c r="C83" s="12"/>
      <c r="D83" s="12"/>
      <c r="E83" s="25"/>
      <c r="F83" s="26"/>
      <c r="G83" s="27"/>
    </row>
    <row r="84" spans="2:7" x14ac:dyDescent="0.25">
      <c r="B84" s="24"/>
      <c r="C84" s="12" t="s">
        <v>160</v>
      </c>
      <c r="D84" s="12"/>
      <c r="E84" s="25"/>
      <c r="F84" s="28">
        <f>SUM(F77:F83)</f>
        <v>701210381.33000004</v>
      </c>
      <c r="G84" s="27">
        <f>+F84/$F$86</f>
        <v>4.2534218661791065E-2</v>
      </c>
    </row>
    <row r="85" spans="2:7" x14ac:dyDescent="0.25">
      <c r="B85" s="24"/>
      <c r="C85" s="12"/>
      <c r="D85" s="12"/>
      <c r="E85" s="25"/>
      <c r="F85" s="28"/>
      <c r="G85" s="27"/>
    </row>
    <row r="86" spans="2:7" x14ac:dyDescent="0.25">
      <c r="B86" s="29"/>
      <c r="C86" s="30" t="s">
        <v>161</v>
      </c>
      <c r="D86" s="31"/>
      <c r="E86" s="32"/>
      <c r="F86" s="32">
        <f>+F84+F74</f>
        <v>16485794341.389999</v>
      </c>
      <c r="G86" s="33">
        <v>1</v>
      </c>
    </row>
    <row r="87" spans="2:7" x14ac:dyDescent="0.25">
      <c r="F87" s="34"/>
    </row>
    <row r="88" spans="2:7" x14ac:dyDescent="0.25">
      <c r="C88" s="17" t="s">
        <v>162</v>
      </c>
      <c r="D88" s="36">
        <v>20.173504962312329</v>
      </c>
      <c r="F88" s="4">
        <v>0</v>
      </c>
    </row>
    <row r="89" spans="2:7" x14ac:dyDescent="0.25">
      <c r="C89" s="17" t="s">
        <v>163</v>
      </c>
      <c r="D89" s="36">
        <v>9.2508207060428855</v>
      </c>
    </row>
    <row r="90" spans="2:7" x14ac:dyDescent="0.25">
      <c r="C90" s="17" t="s">
        <v>164</v>
      </c>
      <c r="D90" s="36">
        <v>6.7058065207219242</v>
      </c>
    </row>
    <row r="91" spans="2:7" x14ac:dyDescent="0.25">
      <c r="C91" s="17" t="s">
        <v>165</v>
      </c>
      <c r="D91" s="37">
        <v>19.058700000000002</v>
      </c>
    </row>
    <row r="92" spans="2:7" x14ac:dyDescent="0.25">
      <c r="C92" s="17" t="s">
        <v>166</v>
      </c>
      <c r="D92" s="37">
        <v>18.656400000000001</v>
      </c>
    </row>
    <row r="93" spans="2:7" x14ac:dyDescent="0.25">
      <c r="C93" s="17" t="s">
        <v>167</v>
      </c>
      <c r="D93" s="38"/>
    </row>
    <row r="94" spans="2:7" x14ac:dyDescent="0.25">
      <c r="C94" s="17" t="s">
        <v>168</v>
      </c>
      <c r="D94" s="39">
        <v>0</v>
      </c>
    </row>
    <row r="95" spans="2:7" x14ac:dyDescent="0.25">
      <c r="C95" s="17" t="s">
        <v>169</v>
      </c>
      <c r="D95" s="39">
        <v>0</v>
      </c>
      <c r="F95" s="34"/>
      <c r="G95" s="40"/>
    </row>
    <row r="96" spans="2:7" x14ac:dyDescent="0.25">
      <c r="B96" s="41"/>
      <c r="C96" s="42"/>
    </row>
    <row r="97" spans="3:7" x14ac:dyDescent="0.25">
      <c r="F97" s="4"/>
    </row>
    <row r="98" spans="3:7" x14ac:dyDescent="0.25">
      <c r="C98" s="22" t="s">
        <v>170</v>
      </c>
      <c r="D98" s="22"/>
      <c r="E98" s="22"/>
      <c r="F98" s="22"/>
      <c r="G98" s="23"/>
    </row>
    <row r="99" spans="3:7" x14ac:dyDescent="0.25">
      <c r="C99" s="22" t="s">
        <v>171</v>
      </c>
      <c r="D99" s="22"/>
      <c r="E99" s="22"/>
      <c r="F99" s="22" t="s">
        <v>10</v>
      </c>
      <c r="G99" s="23" t="s">
        <v>11</v>
      </c>
    </row>
    <row r="100" spans="3:7" x14ac:dyDescent="0.25">
      <c r="C100" s="17" t="s">
        <v>172</v>
      </c>
      <c r="D100" s="12"/>
      <c r="E100" s="25"/>
      <c r="F100" s="43">
        <f>SUMIF(Table134567685789[[Industry ]],#REF!,Table134567685789[Market Value])</f>
        <v>0</v>
      </c>
      <c r="G100" s="44">
        <f>+F100/$F$86</f>
        <v>0</v>
      </c>
    </row>
    <row r="101" spans="3:7" x14ac:dyDescent="0.25">
      <c r="C101" s="12" t="s">
        <v>173</v>
      </c>
      <c r="D101" s="12"/>
      <c r="E101" s="25"/>
      <c r="F101" s="43">
        <f>SUMIF(Table134567685789[[Industry ]],#REF!,Table134567685789[Market Value])</f>
        <v>0</v>
      </c>
      <c r="G101" s="44">
        <f>+F101/$F$86</f>
        <v>0</v>
      </c>
    </row>
    <row r="102" spans="3:7" x14ac:dyDescent="0.25">
      <c r="C102" s="12" t="s">
        <v>174</v>
      </c>
      <c r="D102" s="12"/>
      <c r="E102" s="25"/>
      <c r="F102" s="43">
        <f>SUMIF($E$114:$E$121,C102,H114:H121)</f>
        <v>103114300</v>
      </c>
      <c r="G102" s="44">
        <f>+F102/$F$86</f>
        <v>6.2547365243491157E-3</v>
      </c>
    </row>
    <row r="103" spans="3:7" x14ac:dyDescent="0.25">
      <c r="C103" s="12" t="s">
        <v>175</v>
      </c>
      <c r="D103" s="12"/>
      <c r="E103" s="25"/>
      <c r="F103" s="43">
        <f>SUM(F100:F102)</f>
        <v>103114300</v>
      </c>
      <c r="G103" s="45">
        <f>SUM(G100:G102)</f>
        <v>6.2547365243491157E-3</v>
      </c>
    </row>
    <row r="104" spans="3:7" x14ac:dyDescent="0.25">
      <c r="E104" s="2"/>
      <c r="G104" s="2"/>
    </row>
    <row r="105" spans="3:7" x14ac:dyDescent="0.25">
      <c r="C105" s="12" t="s">
        <v>176</v>
      </c>
      <c r="D105" s="12"/>
      <c r="E105" s="25"/>
      <c r="F105" s="43">
        <f t="shared" ref="F105:F111" si="1">SUMIF($E$114:$E$121,C105,H117:H124)</f>
        <v>0</v>
      </c>
      <c r="G105" s="46">
        <f t="shared" ref="G105:G111" si="2">+F105/$F$86</f>
        <v>0</v>
      </c>
    </row>
    <row r="106" spans="3:7" x14ac:dyDescent="0.25">
      <c r="C106" s="12" t="s">
        <v>177</v>
      </c>
      <c r="D106" s="12"/>
      <c r="E106" s="25"/>
      <c r="F106" s="43">
        <f t="shared" si="1"/>
        <v>0</v>
      </c>
      <c r="G106" s="46">
        <f t="shared" si="2"/>
        <v>0</v>
      </c>
    </row>
    <row r="107" spans="3:7" x14ac:dyDescent="0.25">
      <c r="C107" s="12" t="s">
        <v>178</v>
      </c>
      <c r="D107" s="12"/>
      <c r="E107" s="25"/>
      <c r="F107" s="43">
        <f t="shared" si="1"/>
        <v>0</v>
      </c>
      <c r="G107" s="46">
        <f t="shared" si="2"/>
        <v>0</v>
      </c>
    </row>
    <row r="108" spans="3:7" x14ac:dyDescent="0.25">
      <c r="C108" s="12" t="s">
        <v>179</v>
      </c>
      <c r="D108" s="12"/>
      <c r="E108" s="25"/>
      <c r="F108" s="43">
        <f t="shared" si="1"/>
        <v>0</v>
      </c>
      <c r="G108" s="46">
        <f t="shared" si="2"/>
        <v>0</v>
      </c>
    </row>
    <row r="109" spans="3:7" x14ac:dyDescent="0.25">
      <c r="C109" s="12" t="s">
        <v>180</v>
      </c>
      <c r="D109" s="12"/>
      <c r="E109" s="25"/>
      <c r="F109" s="43">
        <f>SUMIF($E$114:$E$121,C109,H121:H128)</f>
        <v>0</v>
      </c>
      <c r="G109" s="46">
        <f t="shared" si="2"/>
        <v>0</v>
      </c>
    </row>
    <row r="110" spans="3:7" x14ac:dyDescent="0.25">
      <c r="C110" s="12" t="s">
        <v>181</v>
      </c>
      <c r="D110" s="12"/>
      <c r="E110" s="25"/>
      <c r="F110" s="43">
        <f t="shared" si="1"/>
        <v>0</v>
      </c>
      <c r="G110" s="46">
        <f t="shared" si="2"/>
        <v>0</v>
      </c>
    </row>
    <row r="111" spans="3:7" x14ac:dyDescent="0.25">
      <c r="C111" s="12" t="s">
        <v>182</v>
      </c>
      <c r="D111" s="12"/>
      <c r="E111" s="25"/>
      <c r="F111" s="43">
        <f t="shared" si="1"/>
        <v>0</v>
      </c>
      <c r="G111" s="46">
        <f t="shared" si="2"/>
        <v>0</v>
      </c>
    </row>
    <row r="113" spans="5:8" s="48" customFormat="1" x14ac:dyDescent="0.25">
      <c r="E113" s="47"/>
      <c r="G113" s="49"/>
    </row>
    <row r="114" spans="5:8" s="48" customFormat="1" x14ac:dyDescent="0.25">
      <c r="E114" s="48" t="s">
        <v>174</v>
      </c>
      <c r="F114" s="48" t="s">
        <v>183</v>
      </c>
      <c r="G114" s="49">
        <f>SUMIF($H$7:$H$54,F114,$E$7:$E$54)</f>
        <v>0</v>
      </c>
      <c r="H114" s="50">
        <f t="shared" ref="H114:H121" si="3">SUMIF($H$7:$H$73,F114,$F$7:$F$73)</f>
        <v>0</v>
      </c>
    </row>
    <row r="115" spans="5:8" s="48" customFormat="1" x14ac:dyDescent="0.25">
      <c r="E115" s="48" t="s">
        <v>174</v>
      </c>
      <c r="F115" s="48" t="s">
        <v>184</v>
      </c>
      <c r="G115" s="49">
        <f>SUMIF($H$7:$H$54,F115,$E$7:$E$54)</f>
        <v>0</v>
      </c>
      <c r="H115" s="50">
        <f t="shared" si="3"/>
        <v>0</v>
      </c>
    </row>
    <row r="116" spans="5:8" s="48" customFormat="1" x14ac:dyDescent="0.25">
      <c r="E116" s="48" t="s">
        <v>174</v>
      </c>
      <c r="F116" s="48" t="s">
        <v>148</v>
      </c>
      <c r="G116" s="49">
        <f>H116/$F$86</f>
        <v>6.2547365243491157E-3</v>
      </c>
      <c r="H116" s="50">
        <f t="shared" si="3"/>
        <v>103114300</v>
      </c>
    </row>
    <row r="117" spans="5:8" s="48" customFormat="1" x14ac:dyDescent="0.25">
      <c r="E117" s="48" t="s">
        <v>185</v>
      </c>
      <c r="F117" s="48" t="s">
        <v>186</v>
      </c>
      <c r="G117" s="49">
        <f>SUMIF($H$7:$H$54,F117,$E$7:$E$54)</f>
        <v>0</v>
      </c>
      <c r="H117" s="50">
        <f t="shared" si="3"/>
        <v>0</v>
      </c>
    </row>
    <row r="118" spans="5:8" s="48" customFormat="1" x14ac:dyDescent="0.25">
      <c r="E118" s="48" t="s">
        <v>176</v>
      </c>
      <c r="F118" s="48" t="s">
        <v>187</v>
      </c>
      <c r="G118" s="49">
        <f>SUMIF($H$7:$H$54,F118,$E$7:$E$54)</f>
        <v>0</v>
      </c>
      <c r="H118" s="50">
        <f t="shared" si="3"/>
        <v>0</v>
      </c>
    </row>
    <row r="119" spans="5:8" s="48" customFormat="1" x14ac:dyDescent="0.25">
      <c r="E119" s="48" t="s">
        <v>174</v>
      </c>
      <c r="F119" s="48" t="s">
        <v>188</v>
      </c>
      <c r="G119" s="49">
        <f>SUMIF($H$7:$H$54,F119,$E$7:$E$54)</f>
        <v>0</v>
      </c>
      <c r="H119" s="50">
        <f t="shared" si="3"/>
        <v>0</v>
      </c>
    </row>
    <row r="120" spans="5:8" s="48" customFormat="1" x14ac:dyDescent="0.25">
      <c r="E120" s="48" t="s">
        <v>176</v>
      </c>
      <c r="F120" s="48" t="s">
        <v>189</v>
      </c>
      <c r="G120" s="49">
        <f>SUMIF($H$7:$H$54,F120,$E$7:$E$54)</f>
        <v>0</v>
      </c>
      <c r="H120" s="50">
        <f t="shared" si="3"/>
        <v>0</v>
      </c>
    </row>
    <row r="121" spans="5:8" s="48" customFormat="1" x14ac:dyDescent="0.25">
      <c r="E121" s="48" t="s">
        <v>174</v>
      </c>
      <c r="F121" s="48" t="s">
        <v>190</v>
      </c>
      <c r="G121" s="49">
        <f>SUMIF($H$7:$H$54,F121,$E$7:$E$54)</f>
        <v>0</v>
      </c>
      <c r="H121" s="50">
        <f t="shared" si="3"/>
        <v>0</v>
      </c>
    </row>
    <row r="122" spans="5:8" s="48" customFormat="1" x14ac:dyDescent="0.25">
      <c r="E122" s="47"/>
      <c r="G122" s="51">
        <f>SUM(G112:G121)</f>
        <v>6.2547365243491157E-3</v>
      </c>
      <c r="H122" s="48">
        <f>SUM(H112:H121)</f>
        <v>103114300</v>
      </c>
    </row>
  </sheetData>
  <pageMargins left="0.7" right="0.7" top="0.75" bottom="0.75" header="0.3" footer="0.3"/>
  <pageSetup scale="41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Port_G1</vt:lpstr>
      <vt:lpstr>Port_G1!Print_Area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2025-05-06T05:44:48Z</dcterms:created>
  <dcterms:modified xsi:type="dcterms:W3CDTF">2025-05-06T05:44:57Z</dcterms:modified>
</cp:coreProperties>
</file>