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defaultThemeVersion="202300"/>
  <mc:AlternateContent xmlns:mc="http://schemas.openxmlformats.org/markup-compatibility/2006">
    <mc:Choice Requires="x15">
      <x15ac:absPath xmlns:x15ac="http://schemas.microsoft.com/office/spreadsheetml/2010/11/ac" url="G:\PFRDA &amp; NPS Trust Communication April 2019 Onwards\NPS Trust\2024-25\Monthly\5. August 2024\Website Upload- Portfolio\"/>
    </mc:Choice>
  </mc:AlternateContent>
  <xr:revisionPtr revIDLastSave="0" documentId="8_{C335B355-1EBC-4C12-BD02-A55D84A69737}" xr6:coauthVersionLast="47" xr6:coauthVersionMax="47" xr10:uidLastSave="{00000000-0000-0000-0000-000000000000}"/>
  <bookViews>
    <workbookView xWindow="-120" yWindow="-120" windowWidth="20730" windowHeight="11160" xr2:uid="{4A3AE3EF-71BC-488D-BC49-712D1A68EFCF}"/>
  </bookViews>
  <sheets>
    <sheet name="Port_A I " sheetId="1" r:id="rId1"/>
  </sheets>
  <externalReferences>
    <externalReference r:id="rId2"/>
  </externalReferences>
  <definedNames>
    <definedName name="_xlnm._FilterDatabase" localSheetId="0" hidden="1">'Port_A I '!$C$6:$H$14</definedName>
    <definedName name="IN">#REF!</definedName>
    <definedName name="_xlnm.Print_Area" localSheetId="0">'Port_A I '!$B$2:$H$47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3" i="1" l="1"/>
  <c r="H62" i="1"/>
  <c r="H61" i="1"/>
  <c r="H60" i="1"/>
  <c r="H59" i="1"/>
  <c r="H58" i="1"/>
  <c r="F45" i="1" s="1"/>
  <c r="G45" i="1" s="1"/>
  <c r="H57" i="1"/>
  <c r="H56" i="1"/>
  <c r="G56" i="1" s="1"/>
  <c r="H55" i="1"/>
  <c r="H64" i="1" s="1"/>
  <c r="F52" i="1"/>
  <c r="F51" i="1"/>
  <c r="F50" i="1"/>
  <c r="F49" i="1"/>
  <c r="F48" i="1"/>
  <c r="F47" i="1"/>
  <c r="G47" i="1" s="1"/>
  <c r="F46" i="1"/>
  <c r="F44" i="1"/>
  <c r="F43" i="1"/>
  <c r="F42" i="1"/>
  <c r="F41" i="1"/>
  <c r="F25" i="1"/>
  <c r="F27" i="1" s="1"/>
  <c r="F15" i="1"/>
  <c r="G50" i="1" l="1"/>
  <c r="G46" i="1"/>
  <c r="G19" i="1"/>
  <c r="G9" i="1"/>
  <c r="G57" i="1"/>
  <c r="G23" i="1"/>
  <c r="G10" i="1"/>
  <c r="G15" i="1"/>
  <c r="G8" i="1"/>
  <c r="G49" i="1"/>
  <c r="G7" i="1"/>
  <c r="G14" i="1"/>
  <c r="G11" i="1"/>
  <c r="G61" i="1"/>
  <c r="G52" i="1"/>
  <c r="G48" i="1"/>
  <c r="G13" i="1"/>
  <c r="G12" i="1"/>
  <c r="G59" i="1"/>
  <c r="G41" i="1"/>
  <c r="G60" i="1"/>
  <c r="G42" i="1"/>
  <c r="G51" i="1"/>
  <c r="G43" i="1"/>
  <c r="G62" i="1"/>
  <c r="G44" i="1"/>
  <c r="G63" i="1"/>
  <c r="G25" i="1"/>
  <c r="G58" i="1"/>
  <c r="G55" i="1"/>
  <c r="G64" i="1" s="1"/>
</calcChain>
</file>

<file path=xl/sharedStrings.xml><?xml version="1.0" encoding="utf-8"?>
<sst xmlns="http://schemas.openxmlformats.org/spreadsheetml/2006/main" count="104" uniqueCount="78">
  <si>
    <t>NAME OF PENSION FUND</t>
  </si>
  <si>
    <t>ADITYA BIRLA SUN LIFE PENSION MANAGEMENT LIMITED</t>
  </si>
  <si>
    <t>A-TIER I</t>
  </si>
  <si>
    <t>SCHEME NAME</t>
  </si>
  <si>
    <t>Scheme A TIER I</t>
  </si>
  <si>
    <t>MONTH</t>
  </si>
  <si>
    <t>ISIN No.</t>
  </si>
  <si>
    <t>Name of the Instrument</t>
  </si>
  <si>
    <t xml:space="preserve">Industry </t>
  </si>
  <si>
    <t>Quantity</t>
  </si>
  <si>
    <t>Market Value</t>
  </si>
  <si>
    <t>% of Portfolio</t>
  </si>
  <si>
    <t>Ratings</t>
  </si>
  <si>
    <t>INE041025011</t>
  </si>
  <si>
    <t>Embassy Office Parks REIT</t>
  </si>
  <si>
    <t>Real estate activities with own or leased property</t>
  </si>
  <si>
    <t>INE062A08249</t>
  </si>
  <si>
    <t>7.74%SBI Perpetual 09-Sept-2099(call 09.09.2025)</t>
  </si>
  <si>
    <t>Monetary intermediation of commercial banks, saving banks. postal savings</t>
  </si>
  <si>
    <t>CRISIL AA+</t>
  </si>
  <si>
    <t>INE0CCU25019</t>
  </si>
  <si>
    <t>Mindspace Business Parks REIT</t>
  </si>
  <si>
    <t>INE0GGX23010</t>
  </si>
  <si>
    <t>POWERGRID Infrastructure Investment Trust</t>
  </si>
  <si>
    <t>Transmission of electric energy</t>
  </si>
  <si>
    <t>INE219X23014</t>
  </si>
  <si>
    <t>India Grid Trust - InvITs</t>
  </si>
  <si>
    <t>INE476A08217</t>
  </si>
  <si>
    <t>8.40 Canara Bank Perpetual Call 11-12-2028</t>
  </si>
  <si>
    <t>INE476A08241</t>
  </si>
  <si>
    <t>8.27 Canara Bank Call 29.08.2029</t>
  </si>
  <si>
    <t>[ICRA]AA+</t>
  </si>
  <si>
    <t xml:space="preserve">Subtotal A </t>
  </si>
  <si>
    <t>Money Market Instruments:-</t>
  </si>
  <si>
    <t>02A</t>
  </si>
  <si>
    <t xml:space="preserve">  - Treasury Bills</t>
  </si>
  <si>
    <t>Nil</t>
  </si>
  <si>
    <t>Mutual Funds</t>
  </si>
  <si>
    <t xml:space="preserve">  - Money Market Mutual Funds</t>
  </si>
  <si>
    <t xml:space="preserve">  - Certificate of Deposits / Commercial Papers</t>
  </si>
  <si>
    <t xml:space="preserve">  - Application Pending Allotment </t>
  </si>
  <si>
    <t>NCA</t>
  </si>
  <si>
    <t xml:space="preserve">  - Bank Fixed Deposits (&lt; 1 Year)</t>
  </si>
  <si>
    <t>Net Current assets</t>
  </si>
  <si>
    <t xml:space="preserve">Sub Total B </t>
  </si>
  <si>
    <t>GRAND TOTAL (sub total A + sub total B)</t>
  </si>
  <si>
    <t>Average Maturity of Portfolio (in yrs)</t>
  </si>
  <si>
    <t>Modified Duration (in yrs)</t>
  </si>
  <si>
    <t>Yield to Maturity (%) (annualised)(at market price</t>
  </si>
  <si>
    <t>Net Asset Value</t>
  </si>
  <si>
    <t>Infrastructure</t>
  </si>
  <si>
    <t xml:space="preserve">Net asset value last month </t>
  </si>
  <si>
    <t xml:space="preserve">Total investment in Infrastructure </t>
  </si>
  <si>
    <t xml:space="preserve">Total outstanding exposure to derivatives </t>
  </si>
  <si>
    <t>Total NPA provided for</t>
  </si>
  <si>
    <t>CREDIT RATING EXPOSURE</t>
  </si>
  <si>
    <t>GOI</t>
  </si>
  <si>
    <t xml:space="preserve">Securities </t>
  </si>
  <si>
    <t>SDL</t>
  </si>
  <si>
    <t>Central Govt. Securities</t>
  </si>
  <si>
    <t>State Development Loans</t>
  </si>
  <si>
    <t>AAA / Equivalent</t>
  </si>
  <si>
    <t>A1+ (For Commercial Paper)</t>
  </si>
  <si>
    <t>AA+ / Equivalent</t>
  </si>
  <si>
    <t>AA / Equivalent</t>
  </si>
  <si>
    <t>AA- / Equivalent</t>
  </si>
  <si>
    <t>A+ / Equivalent</t>
  </si>
  <si>
    <t>A / Equivalent</t>
  </si>
  <si>
    <t>A- / Equivalent</t>
  </si>
  <si>
    <t>BBB+ / Equivalent</t>
  </si>
  <si>
    <t>BBB / Equivalent</t>
  </si>
  <si>
    <t>[ICRA]AAA</t>
  </si>
  <si>
    <t>CARE AAA (CE)</t>
  </si>
  <si>
    <t>CRISIL AAA</t>
  </si>
  <si>
    <t>CRISIL AA</t>
  </si>
  <si>
    <t>IND AAA</t>
  </si>
  <si>
    <t>CARE AA</t>
  </si>
  <si>
    <t>CARE AAA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</si>
</sst>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* #,##0.00_);_(* \(#,##0.00\);_(* &quot;-&quot;??_);_(@_)"/>
    <numFmt numFmtId="165" formatCode="_(* #,##0_);_(* \(#,##0\);_(* &quot;-&quot;??_);_(@_)"/>
    <numFmt numFmtId="166" formatCode="#,##0.000000"/>
  </numFmts>
  <fonts count="12" x14ac:knownFonts="1">
    <font>
      <sz val="10"/>
      <name val="Arial"/>
    </font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0"/>
      <name val="Arial"/>
      <family val="2"/>
    </font>
    <font>
      <b/>
      <sz val="10"/>
      <color theme="1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1"/>
      <color rgb="FF000000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theme="4" tint="0.3999755851924192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9" fontId="7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164" fontId="7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53">
    <xf numFmtId="0" fontId="0" fillId="0" borderId="0" xfId="0"/>
    <xf numFmtId="0" fontId="2" fillId="0" borderId="0" xfId="2"/>
    <xf numFmtId="0" fontId="5" fillId="0" borderId="0" xfId="2" applyFont="1"/>
    <xf numFmtId="0" fontId="5" fillId="0" borderId="0" xfId="2" applyFont="1" applyAlignment="1">
      <alignment horizontal="left"/>
    </xf>
    <xf numFmtId="164" fontId="0" fillId="0" borderId="0" xfId="3" applyFont="1"/>
    <xf numFmtId="9" fontId="2" fillId="0" borderId="0" xfId="1" applyFont="1"/>
    <xf numFmtId="0" fontId="8" fillId="2" borderId="1" xfId="0" applyFont="1" applyFill="1" applyBorder="1"/>
    <xf numFmtId="9" fontId="1" fillId="0" borderId="0" xfId="1" applyFont="1"/>
    <xf numFmtId="14" fontId="5" fillId="0" borderId="0" xfId="2" applyNumberFormat="1" applyFont="1" applyAlignment="1">
      <alignment horizontal="left"/>
    </xf>
    <xf numFmtId="0" fontId="5" fillId="3" borderId="2" xfId="2" applyFont="1" applyFill="1" applyBorder="1"/>
    <xf numFmtId="0" fontId="5" fillId="3" borderId="3" xfId="2" applyFont="1" applyFill="1" applyBorder="1"/>
    <xf numFmtId="164" fontId="5" fillId="3" borderId="3" xfId="3" applyFont="1" applyFill="1" applyBorder="1"/>
    <xf numFmtId="9" fontId="5" fillId="3" borderId="3" xfId="1" applyFont="1" applyFill="1" applyBorder="1"/>
    <xf numFmtId="0" fontId="5" fillId="3" borderId="4" xfId="2" applyFont="1" applyFill="1" applyBorder="1"/>
    <xf numFmtId="0" fontId="2" fillId="0" borderId="0" xfId="2" applyAlignment="1">
      <alignment vertical="top"/>
    </xf>
    <xf numFmtId="0" fontId="0" fillId="0" borderId="0" xfId="0" applyAlignment="1">
      <alignment horizontal="left" vertical="top"/>
    </xf>
    <xf numFmtId="0" fontId="2" fillId="0" borderId="5" xfId="2" applyBorder="1"/>
    <xf numFmtId="165" fontId="0" fillId="0" borderId="5" xfId="3" applyNumberFormat="1" applyFont="1" applyBorder="1"/>
    <xf numFmtId="9" fontId="0" fillId="0" borderId="5" xfId="1" applyFont="1" applyFill="1" applyBorder="1"/>
    <xf numFmtId="164" fontId="0" fillId="0" borderId="6" xfId="3" quotePrefix="1" applyFont="1" applyFill="1" applyBorder="1"/>
    <xf numFmtId="0" fontId="2" fillId="0" borderId="7" xfId="2" applyBorder="1" applyAlignment="1">
      <alignment vertical="top"/>
    </xf>
    <xf numFmtId="0" fontId="2" fillId="0" borderId="5" xfId="2" applyBorder="1" applyAlignment="1">
      <alignment vertical="top"/>
    </xf>
    <xf numFmtId="165" fontId="1" fillId="0" borderId="5" xfId="4" applyNumberFormat="1" applyFont="1" applyFill="1" applyBorder="1" applyAlignment="1">
      <alignment horizontal="right" vertical="top"/>
    </xf>
    <xf numFmtId="0" fontId="2" fillId="0" borderId="5" xfId="2" applyBorder="1" applyAlignment="1">
      <alignment horizontal="right" vertical="top"/>
    </xf>
    <xf numFmtId="9" fontId="1" fillId="0" borderId="5" xfId="1" applyFont="1" applyFill="1" applyBorder="1"/>
    <xf numFmtId="164" fontId="0" fillId="0" borderId="5" xfId="3" applyFont="1" applyBorder="1" applyAlignment="1">
      <alignment horizontal="right" vertical="top"/>
    </xf>
    <xf numFmtId="4" fontId="9" fillId="0" borderId="5" xfId="2" applyNumberFormat="1" applyFont="1" applyBorder="1" applyAlignment="1">
      <alignment horizontal="right" vertical="top"/>
    </xf>
    <xf numFmtId="10" fontId="9" fillId="0" borderId="5" xfId="1" applyNumberFormat="1" applyFont="1" applyBorder="1"/>
    <xf numFmtId="0" fontId="2" fillId="0" borderId="5" xfId="2" quotePrefix="1" applyBorder="1"/>
    <xf numFmtId="0" fontId="3" fillId="3" borderId="5" xfId="2" applyFont="1" applyFill="1" applyBorder="1"/>
    <xf numFmtId="9" fontId="3" fillId="3" borderId="5" xfId="1" applyFont="1" applyFill="1" applyBorder="1"/>
    <xf numFmtId="0" fontId="10" fillId="2" borderId="8" xfId="0" applyFont="1" applyFill="1" applyBorder="1"/>
    <xf numFmtId="0" fontId="6" fillId="0" borderId="5" xfId="2" applyFont="1" applyBorder="1"/>
    <xf numFmtId="164" fontId="0" fillId="0" borderId="5" xfId="3" applyFont="1" applyBorder="1"/>
    <xf numFmtId="165" fontId="0" fillId="0" borderId="5" xfId="3" applyNumberFormat="1" applyFont="1" applyBorder="1" applyAlignment="1">
      <alignment horizontal="right" vertical="top"/>
    </xf>
    <xf numFmtId="9" fontId="0" fillId="0" borderId="5" xfId="1" applyFont="1" applyBorder="1"/>
    <xf numFmtId="0" fontId="4" fillId="0" borderId="5" xfId="2" applyFont="1" applyBorder="1"/>
    <xf numFmtId="165" fontId="11" fillId="0" borderId="5" xfId="3" applyNumberFormat="1" applyFont="1" applyFill="1" applyBorder="1" applyAlignment="1">
      <alignment vertical="center" wrapText="1"/>
    </xf>
    <xf numFmtId="0" fontId="3" fillId="0" borderId="5" xfId="2" applyFont="1" applyBorder="1"/>
    <xf numFmtId="0" fontId="5" fillId="0" borderId="5" xfId="2" applyFont="1" applyBorder="1" applyAlignment="1">
      <alignment vertical="top"/>
    </xf>
    <xf numFmtId="0" fontId="5" fillId="0" borderId="5" xfId="2" applyFont="1" applyBorder="1"/>
    <xf numFmtId="164" fontId="5" fillId="0" borderId="5" xfId="3" applyFont="1" applyBorder="1"/>
    <xf numFmtId="9" fontId="5" fillId="0" borderId="5" xfId="1" applyFont="1" applyBorder="1"/>
    <xf numFmtId="165" fontId="2" fillId="0" borderId="0" xfId="2" applyNumberFormat="1"/>
    <xf numFmtId="164" fontId="0" fillId="0" borderId="5" xfId="0" applyNumberFormat="1" applyBorder="1"/>
    <xf numFmtId="166" fontId="2" fillId="0" borderId="5" xfId="2" applyNumberFormat="1" applyBorder="1" applyAlignment="1">
      <alignment horizontal="right" vertical="top"/>
    </xf>
    <xf numFmtId="164" fontId="0" fillId="0" borderId="5" xfId="3" applyFont="1" applyFill="1" applyBorder="1"/>
    <xf numFmtId="164" fontId="0" fillId="4" borderId="5" xfId="3" applyFont="1" applyFill="1" applyBorder="1" applyAlignment="1">
      <alignment horizontal="right"/>
    </xf>
    <xf numFmtId="9" fontId="0" fillId="0" borderId="0" xfId="1" applyFont="1"/>
    <xf numFmtId="10" fontId="0" fillId="4" borderId="0" xfId="5" applyNumberFormat="1" applyFont="1" applyFill="1" applyBorder="1"/>
    <xf numFmtId="165" fontId="0" fillId="0" borderId="5" xfId="3" applyNumberFormat="1" applyFont="1" applyBorder="1" applyAlignment="1">
      <alignment vertical="top"/>
    </xf>
    <xf numFmtId="9" fontId="0" fillId="0" borderId="2" xfId="1" applyFont="1" applyBorder="1" applyAlignment="1">
      <alignment vertical="center"/>
    </xf>
    <xf numFmtId="164" fontId="7" fillId="0" borderId="9" xfId="3" quotePrefix="1" applyFont="1" applyBorder="1"/>
  </cellXfs>
  <cellStyles count="6">
    <cellStyle name="Comma 2" xfId="3" xr:uid="{742611F3-B5C1-423A-9E85-CFE74FA5F687}"/>
    <cellStyle name="Comma 3" xfId="4" xr:uid="{31A7D003-EAB1-4448-800B-25574C8E82C3}"/>
    <cellStyle name="Normal" xfId="0" builtinId="0"/>
    <cellStyle name="Normal 2" xfId="2" xr:uid="{1AC07172-E9CE-4F14-852F-47EC3E3F0B62}"/>
    <cellStyle name="Percent" xfId="1" builtinId="5"/>
    <cellStyle name="Percent 2" xfId="5" xr:uid="{371601ED-EECA-464F-91E9-79C46339679A}"/>
  </cellStyles>
  <dxfs count="12">
    <dxf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65" formatCode="_(* #,##0_);_(* \(#,##0\);_(* &quot;-&quot;??_);_(@_)"/>
      <fill>
        <patternFill patternType="none">
          <fgColor indexed="64"/>
          <bgColor auto="1"/>
        </patternFill>
      </fill>
      <alignment horizontal="right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0" formatCode="General"/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  <alignment horizontal="general" vertical="top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bottom style="thin">
          <color rgb="FF000000"/>
        </bottom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ill>
        <patternFill patternType="none">
          <fgColor rgb="FF000000"/>
          <bgColor auto="1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1" tint="0.34998626667073579"/>
        </patternFill>
      </fill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PFRDA%20&amp;%20NPS%20Trust%20Communication%20April%202019%20Onwards\NPS%20Trust\2024-25\Monthly\5.%20August%202024\Website%20Upload-%20Portfolio\Portfolio_ABSLPM_Aug%202024.xlsx" TargetMode="External"/><Relationship Id="rId1" Type="http://schemas.openxmlformats.org/officeDocument/2006/relationships/externalLinkPath" Target="Portfolio_ABSLPM_Aug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ort_E1"/>
      <sheetName val="Port_E1I"/>
      <sheetName val="Port_C1"/>
      <sheetName val="Port_C1I"/>
      <sheetName val="Port_G1"/>
      <sheetName val="Port_G1I"/>
      <sheetName val="Port_A I "/>
      <sheetName val="Port_Tax Save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A93B9A7-5549-48D7-8748-203119A5E4DB}" name="Table134567685789101112" displayName="Table134567685789101112" ref="B6:H14" totalsRowShown="0" headerRowDxfId="11" dataDxfId="10" headerRowBorderDxfId="8" tableBorderDxfId="9" totalsRowBorderDxfId="7">
  <sortState xmlns:xlrd2="http://schemas.microsoft.com/office/spreadsheetml/2017/richdata2" ref="B7:H12">
    <sortCondition descending="1" ref="F6:F12"/>
  </sortState>
  <tableColumns count="7">
    <tableColumn id="1" xr3:uid="{ED3B4964-671C-4EA5-9D49-A44AF51471D1}" name="ISIN No." dataDxfId="6"/>
    <tableColumn id="2" xr3:uid="{0C72BAB8-61C9-4693-A7A7-62ECE7A0F5AA}" name="Name of the Instrument" dataDxfId="5"/>
    <tableColumn id="3" xr3:uid="{2F567194-E738-41EC-AB83-FC6E7D53286B}" name="Industry " dataDxfId="4"/>
    <tableColumn id="4" xr3:uid="{B70439F6-D2CA-458B-8D46-E9A7166EED74}" name="Quantity" dataDxfId="3"/>
    <tableColumn id="5" xr3:uid="{15237177-3E81-46AB-931A-FB7AE518A3EE}" name="Market Value" dataDxfId="2"/>
    <tableColumn id="6" xr3:uid="{8AA25739-7244-4840-9709-3DE3D254B083}" name="% of Portfolio" dataDxfId="1" dataCellStyle="Percent">
      <calculatedColumnFormula>+F7/$F$27</calculatedColumnFormula>
    </tableColumn>
    <tableColumn id="7" xr3:uid="{BC4A4162-486D-4FC4-B3F9-35BDCB436DFD}" name="Ratings" dataDxfId="0">
      <calculatedColumnFormula>VLOOKUP(Table134567685789101112[[#This Row],[ISIN No.]],#REF!,35,0)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4F1C06-3EEA-40CA-86FA-DF0199265F03}">
  <sheetPr>
    <tabColor rgb="FF7030A0"/>
  </sheetPr>
  <dimension ref="A2:O68"/>
  <sheetViews>
    <sheetView showGridLines="0" tabSelected="1" topLeftCell="B1" zoomScaleNormal="100" zoomScaleSheetLayoutView="89" workbookViewId="0">
      <selection activeCell="D51" sqref="D51"/>
    </sheetView>
  </sheetViews>
  <sheetFormatPr defaultRowHeight="15" outlineLevelRow="1" x14ac:dyDescent="0.25"/>
  <cols>
    <col min="1" max="1" width="11.28515625" style="1" hidden="1" customWidth="1"/>
    <col min="2" max="2" width="16.5703125" style="1" customWidth="1"/>
    <col min="3" max="3" width="52.7109375" style="1" customWidth="1"/>
    <col min="4" max="4" width="62" style="1" customWidth="1"/>
    <col min="5" max="5" width="19.42578125" style="4" customWidth="1"/>
    <col min="6" max="6" width="29.5703125" style="1" customWidth="1"/>
    <col min="7" max="7" width="20.5703125" style="7" customWidth="1"/>
    <col min="8" max="8" width="20.7109375" style="1" bestFit="1" customWidth="1"/>
    <col min="9" max="9" width="12" style="1" hidden="1" customWidth="1"/>
    <col min="10" max="11" width="0" style="1" hidden="1" customWidth="1"/>
    <col min="12" max="12" width="16.140625" style="1" hidden="1" customWidth="1"/>
    <col min="13" max="13" width="14" style="1" hidden="1" customWidth="1"/>
    <col min="14" max="14" width="0" style="1" hidden="1" customWidth="1"/>
    <col min="15" max="15" width="10" style="1" hidden="1" customWidth="1"/>
    <col min="16" max="39" width="0" style="1" hidden="1" customWidth="1"/>
    <col min="40" max="16384" width="9.140625" style="1"/>
  </cols>
  <sheetData>
    <row r="2" spans="1:8" x14ac:dyDescent="0.25">
      <c r="B2" s="2" t="s">
        <v>0</v>
      </c>
      <c r="D2" s="3" t="s">
        <v>1</v>
      </c>
      <c r="G2" s="5"/>
    </row>
    <row r="3" spans="1:8" x14ac:dyDescent="0.25">
      <c r="A3" s="6" t="s">
        <v>2</v>
      </c>
      <c r="B3" s="2" t="s">
        <v>3</v>
      </c>
      <c r="D3" s="2" t="s">
        <v>4</v>
      </c>
    </row>
    <row r="4" spans="1:8" x14ac:dyDescent="0.25">
      <c r="B4" s="2" t="s">
        <v>5</v>
      </c>
      <c r="D4" s="8">
        <v>45534</v>
      </c>
    </row>
    <row r="6" spans="1:8" x14ac:dyDescent="0.25">
      <c r="B6" s="9" t="s">
        <v>6</v>
      </c>
      <c r="C6" s="10" t="s">
        <v>7</v>
      </c>
      <c r="D6" s="10" t="s">
        <v>8</v>
      </c>
      <c r="E6" s="11" t="s">
        <v>9</v>
      </c>
      <c r="F6" s="10" t="s">
        <v>10</v>
      </c>
      <c r="G6" s="12" t="s">
        <v>11</v>
      </c>
      <c r="H6" s="13" t="s">
        <v>12</v>
      </c>
    </row>
    <row r="7" spans="1:8" x14ac:dyDescent="0.25">
      <c r="A7" s="14"/>
      <c r="B7" s="15" t="s">
        <v>13</v>
      </c>
      <c r="C7" s="16" t="s">
        <v>14</v>
      </c>
      <c r="D7" s="16" t="s">
        <v>15</v>
      </c>
      <c r="E7" s="17">
        <v>13430</v>
      </c>
      <c r="F7" s="17">
        <v>5212720.2</v>
      </c>
      <c r="G7" s="18">
        <f t="shared" ref="G7:G13" si="0">+F7/$F$27</f>
        <v>0.11653666649147895</v>
      </c>
      <c r="H7" s="19"/>
    </row>
    <row r="8" spans="1:8" x14ac:dyDescent="0.25">
      <c r="A8" s="14"/>
      <c r="B8" s="15" t="s">
        <v>16</v>
      </c>
      <c r="C8" s="16" t="s">
        <v>17</v>
      </c>
      <c r="D8" s="16" t="s">
        <v>18</v>
      </c>
      <c r="E8" s="17">
        <v>10</v>
      </c>
      <c r="F8" s="17">
        <v>9947730</v>
      </c>
      <c r="G8" s="18">
        <f t="shared" si="0"/>
        <v>0.22239353905035605</v>
      </c>
      <c r="H8" s="19" t="s">
        <v>19</v>
      </c>
    </row>
    <row r="9" spans="1:8" x14ac:dyDescent="0.25">
      <c r="A9" s="14"/>
      <c r="B9" s="15" t="s">
        <v>20</v>
      </c>
      <c r="C9" s="16" t="s">
        <v>21</v>
      </c>
      <c r="D9" s="16" t="s">
        <v>15</v>
      </c>
      <c r="E9" s="17">
        <v>7565</v>
      </c>
      <c r="F9" s="17">
        <v>2563173.2999999998</v>
      </c>
      <c r="G9" s="18">
        <f t="shared" si="0"/>
        <v>5.7302840083755788E-2</v>
      </c>
      <c r="H9" s="19"/>
    </row>
    <row r="10" spans="1:8" x14ac:dyDescent="0.25">
      <c r="A10" s="14"/>
      <c r="B10" s="15" t="s">
        <v>22</v>
      </c>
      <c r="C10" s="16" t="s">
        <v>23</v>
      </c>
      <c r="D10" s="16" t="s">
        <v>24</v>
      </c>
      <c r="E10" s="17">
        <v>14770</v>
      </c>
      <c r="F10" s="17">
        <v>1356772.2</v>
      </c>
      <c r="G10" s="18">
        <f t="shared" si="0"/>
        <v>3.0332283972638732E-2</v>
      </c>
      <c r="H10" s="19"/>
    </row>
    <row r="11" spans="1:8" x14ac:dyDescent="0.25">
      <c r="A11" s="14"/>
      <c r="B11" s="15" t="s">
        <v>25</v>
      </c>
      <c r="C11" s="16" t="s">
        <v>26</v>
      </c>
      <c r="D11" s="16" t="s">
        <v>24</v>
      </c>
      <c r="E11" s="17">
        <v>11601</v>
      </c>
      <c r="F11" s="17">
        <v>1596645.63</v>
      </c>
      <c r="G11" s="18">
        <f t="shared" si="0"/>
        <v>3.5694944702458278E-2</v>
      </c>
      <c r="H11" s="19"/>
    </row>
    <row r="12" spans="1:8" x14ac:dyDescent="0.25">
      <c r="A12" s="14"/>
      <c r="B12" s="15" t="s">
        <v>27</v>
      </c>
      <c r="C12" s="16" t="s">
        <v>28</v>
      </c>
      <c r="D12" s="16" t="s">
        <v>18</v>
      </c>
      <c r="E12" s="17">
        <v>1</v>
      </c>
      <c r="F12" s="17">
        <v>10045570</v>
      </c>
      <c r="G12" s="18">
        <f t="shared" si="0"/>
        <v>0.22458087061853158</v>
      </c>
      <c r="H12" s="19" t="s">
        <v>19</v>
      </c>
    </row>
    <row r="13" spans="1:8" outlineLevel="1" x14ac:dyDescent="0.25">
      <c r="A13" s="14"/>
      <c r="B13" s="15" t="s">
        <v>29</v>
      </c>
      <c r="C13" s="16" t="s">
        <v>30</v>
      </c>
      <c r="D13" s="16" t="s">
        <v>18</v>
      </c>
      <c r="E13" s="17">
        <v>1</v>
      </c>
      <c r="F13" s="17">
        <v>9995860</v>
      </c>
      <c r="G13" s="18">
        <f t="shared" si="0"/>
        <v>0.22346954342869096</v>
      </c>
      <c r="H13" s="19" t="s">
        <v>31</v>
      </c>
    </row>
    <row r="14" spans="1:8" x14ac:dyDescent="0.25">
      <c r="B14" s="20"/>
      <c r="C14" s="21"/>
      <c r="D14" s="21"/>
      <c r="E14" s="22"/>
      <c r="F14" s="23"/>
      <c r="G14" s="24">
        <f>+F14/$F$27</f>
        <v>0</v>
      </c>
      <c r="H14" s="19"/>
    </row>
    <row r="15" spans="1:8" x14ac:dyDescent="0.25">
      <c r="B15" s="21"/>
      <c r="C15" s="21" t="s">
        <v>32</v>
      </c>
      <c r="D15" s="21"/>
      <c r="E15" s="25"/>
      <c r="F15" s="26">
        <f>SUM(F7:F14)</f>
        <v>40718471.329999998</v>
      </c>
      <c r="G15" s="27">
        <f>+F15/$F$27</f>
        <v>0.91031068834791029</v>
      </c>
      <c r="H15" s="28"/>
    </row>
    <row r="17" spans="1:8" x14ac:dyDescent="0.25">
      <c r="B17" s="29"/>
      <c r="C17" s="29" t="s">
        <v>33</v>
      </c>
      <c r="D17" s="29"/>
      <c r="E17" s="29"/>
      <c r="F17" s="29" t="s">
        <v>10</v>
      </c>
      <c r="G17" s="30" t="s">
        <v>11</v>
      </c>
      <c r="H17" s="29" t="s">
        <v>12</v>
      </c>
    </row>
    <row r="18" spans="1:8" x14ac:dyDescent="0.25">
      <c r="A18" s="31" t="s">
        <v>34</v>
      </c>
      <c r="B18" s="32"/>
      <c r="C18" s="21" t="s">
        <v>35</v>
      </c>
      <c r="D18" s="16"/>
      <c r="E18" s="33"/>
      <c r="F18" s="34" t="s">
        <v>36</v>
      </c>
      <c r="G18" s="35">
        <v>0</v>
      </c>
      <c r="H18" s="16"/>
    </row>
    <row r="19" spans="1:8" x14ac:dyDescent="0.25">
      <c r="B19" s="32" t="s">
        <v>37</v>
      </c>
      <c r="C19" s="21" t="s">
        <v>38</v>
      </c>
      <c r="D19" s="21"/>
      <c r="E19" s="25"/>
      <c r="F19" s="17">
        <v>2767862.79</v>
      </c>
      <c r="G19" s="35">
        <f>+F19/$F$27</f>
        <v>6.1878921268861582E-2</v>
      </c>
      <c r="H19" s="16"/>
    </row>
    <row r="20" spans="1:8" x14ac:dyDescent="0.25">
      <c r="B20" s="32"/>
      <c r="C20" s="21" t="s">
        <v>39</v>
      </c>
      <c r="D20" s="16"/>
      <c r="E20" s="33"/>
      <c r="F20" s="25" t="s">
        <v>36</v>
      </c>
      <c r="G20" s="35">
        <v>0</v>
      </c>
      <c r="H20" s="16"/>
    </row>
    <row r="21" spans="1:8" x14ac:dyDescent="0.25">
      <c r="B21" s="32"/>
      <c r="C21" s="21" t="s">
        <v>40</v>
      </c>
      <c r="D21" s="16"/>
      <c r="E21" s="33"/>
      <c r="F21" s="25" t="s">
        <v>36</v>
      </c>
      <c r="G21" s="35">
        <v>0</v>
      </c>
      <c r="H21" s="16"/>
    </row>
    <row r="22" spans="1:8" x14ac:dyDescent="0.25">
      <c r="A22" s="36" t="s">
        <v>41</v>
      </c>
      <c r="B22" s="32"/>
      <c r="C22" s="21" t="s">
        <v>42</v>
      </c>
      <c r="D22" s="16"/>
      <c r="E22" s="33"/>
      <c r="F22" s="25" t="s">
        <v>36</v>
      </c>
      <c r="G22" s="35">
        <v>0</v>
      </c>
      <c r="H22" s="16"/>
    </row>
    <row r="23" spans="1:8" x14ac:dyDescent="0.25">
      <c r="B23" s="16" t="s">
        <v>41</v>
      </c>
      <c r="C23" s="16" t="s">
        <v>43</v>
      </c>
      <c r="D23" s="16"/>
      <c r="E23" s="33"/>
      <c r="F23" s="17">
        <v>1243967.1399999999</v>
      </c>
      <c r="G23" s="35">
        <f>+F23/$F$27</f>
        <v>2.7810390383228103E-2</v>
      </c>
      <c r="H23" s="16"/>
    </row>
    <row r="24" spans="1:8" x14ac:dyDescent="0.25">
      <c r="B24" s="32"/>
      <c r="C24" s="16"/>
      <c r="D24" s="16"/>
      <c r="E24" s="33"/>
      <c r="F24" s="34"/>
      <c r="G24" s="35"/>
      <c r="H24" s="16"/>
    </row>
    <row r="25" spans="1:8" x14ac:dyDescent="0.25">
      <c r="B25" s="32"/>
      <c r="C25" s="16" t="s">
        <v>44</v>
      </c>
      <c r="D25" s="16"/>
      <c r="E25" s="33"/>
      <c r="F25" s="37">
        <f>SUM(F18:F24)</f>
        <v>4011829.9299999997</v>
      </c>
      <c r="G25" s="35">
        <f>+F25/$F$27</f>
        <v>8.9689311652089682E-2</v>
      </c>
      <c r="H25" s="16"/>
    </row>
    <row r="26" spans="1:8" x14ac:dyDescent="0.25">
      <c r="B26" s="32"/>
      <c r="C26" s="16"/>
      <c r="D26" s="16"/>
      <c r="E26" s="33"/>
      <c r="F26" s="37"/>
      <c r="G26" s="35"/>
      <c r="H26" s="16"/>
    </row>
    <row r="27" spans="1:8" x14ac:dyDescent="0.25">
      <c r="B27" s="38"/>
      <c r="C27" s="39" t="s">
        <v>45</v>
      </c>
      <c r="D27" s="40"/>
      <c r="E27" s="41"/>
      <c r="F27" s="41">
        <f>+F25+F15</f>
        <v>44730301.259999998</v>
      </c>
      <c r="G27" s="42">
        <v>1</v>
      </c>
      <c r="H27" s="16"/>
    </row>
    <row r="28" spans="1:8" x14ac:dyDescent="0.25">
      <c r="F28" s="43"/>
    </row>
    <row r="29" spans="1:8" x14ac:dyDescent="0.25">
      <c r="C29" s="21" t="s">
        <v>46</v>
      </c>
      <c r="D29" s="44">
        <v>100</v>
      </c>
      <c r="F29" s="4">
        <v>0</v>
      </c>
    </row>
    <row r="30" spans="1:8" x14ac:dyDescent="0.25">
      <c r="C30" s="21" t="s">
        <v>47</v>
      </c>
      <c r="D30" s="44">
        <v>12.03</v>
      </c>
    </row>
    <row r="31" spans="1:8" x14ac:dyDescent="0.25">
      <c r="C31" s="21" t="s">
        <v>48</v>
      </c>
      <c r="D31" s="44">
        <v>8.27</v>
      </c>
    </row>
    <row r="32" spans="1:8" x14ac:dyDescent="0.25">
      <c r="C32" s="21" t="s">
        <v>49</v>
      </c>
      <c r="D32" s="45">
        <v>15.849299999999999</v>
      </c>
    </row>
    <row r="33" spans="1:8" x14ac:dyDescent="0.25">
      <c r="A33" s="31" t="s">
        <v>50</v>
      </c>
      <c r="C33" s="21" t="s">
        <v>51</v>
      </c>
      <c r="D33" s="45">
        <v>15.735300000000001</v>
      </c>
    </row>
    <row r="34" spans="1:8" x14ac:dyDescent="0.25">
      <c r="C34" s="21" t="s">
        <v>52</v>
      </c>
      <c r="D34" s="46">
        <v>0</v>
      </c>
    </row>
    <row r="35" spans="1:8" x14ac:dyDescent="0.25">
      <c r="C35" s="21" t="s">
        <v>53</v>
      </c>
      <c r="D35" s="47">
        <v>0</v>
      </c>
    </row>
    <row r="36" spans="1:8" x14ac:dyDescent="0.25">
      <c r="C36" s="21" t="s">
        <v>54</v>
      </c>
      <c r="D36" s="47">
        <v>0</v>
      </c>
      <c r="F36" s="43"/>
      <c r="G36" s="48"/>
    </row>
    <row r="37" spans="1:8" x14ac:dyDescent="0.25">
      <c r="B37" s="49"/>
      <c r="C37" s="14"/>
    </row>
    <row r="38" spans="1:8" x14ac:dyDescent="0.25">
      <c r="F38" s="4"/>
    </row>
    <row r="39" spans="1:8" x14ac:dyDescent="0.25">
      <c r="C39" s="29" t="s">
        <v>55</v>
      </c>
      <c r="D39" s="29"/>
      <c r="E39" s="29"/>
      <c r="F39" s="29"/>
      <c r="G39" s="30"/>
      <c r="H39" s="29"/>
    </row>
    <row r="40" spans="1:8" x14ac:dyDescent="0.25">
      <c r="A40" s="1" t="s">
        <v>56</v>
      </c>
      <c r="C40" s="29" t="s">
        <v>57</v>
      </c>
      <c r="D40" s="29"/>
      <c r="E40" s="29"/>
      <c r="F40" s="29" t="s">
        <v>10</v>
      </c>
      <c r="G40" s="30" t="s">
        <v>11</v>
      </c>
      <c r="H40" s="29" t="s">
        <v>12</v>
      </c>
    </row>
    <row r="41" spans="1:8" x14ac:dyDescent="0.25">
      <c r="A41" s="16" t="s">
        <v>58</v>
      </c>
      <c r="C41" s="21" t="s">
        <v>59</v>
      </c>
      <c r="D41" s="16"/>
      <c r="E41" s="33"/>
      <c r="F41" s="50">
        <f>SUMIF(Table134567685789101112[[Industry ]],A40,Table134567685789101112[Market Value])</f>
        <v>0</v>
      </c>
      <c r="G41" s="51">
        <f>+F41/$F$27</f>
        <v>0</v>
      </c>
      <c r="H41" s="16"/>
    </row>
    <row r="42" spans="1:8" x14ac:dyDescent="0.25">
      <c r="C42" s="16" t="s">
        <v>60</v>
      </c>
      <c r="D42" s="16"/>
      <c r="E42" s="33"/>
      <c r="F42" s="50">
        <f>SUMIF(Table134567685789101112[[Industry ]],A41,Table134567685789101112[Market Value])</f>
        <v>0</v>
      </c>
      <c r="G42" s="51">
        <f>+F42/$F$27</f>
        <v>0</v>
      </c>
      <c r="H42" s="16"/>
    </row>
    <row r="43" spans="1:8" x14ac:dyDescent="0.25">
      <c r="C43" s="16" t="s">
        <v>61</v>
      </c>
      <c r="D43" s="16"/>
      <c r="E43" s="33"/>
      <c r="F43" s="50">
        <f>SUMIF($E$55:$E$63,C43,$H$55:$H$63)</f>
        <v>0</v>
      </c>
      <c r="G43" s="51">
        <f>+F43/$F$27</f>
        <v>0</v>
      </c>
      <c r="H43" s="16"/>
    </row>
    <row r="44" spans="1:8" x14ac:dyDescent="0.25">
      <c r="C44" s="16" t="s">
        <v>62</v>
      </c>
      <c r="D44" s="16"/>
      <c r="E44" s="33"/>
      <c r="F44" s="50">
        <f>SUMIF($E$55:$E$63,C44,$H$55:$H$63)</f>
        <v>0</v>
      </c>
      <c r="G44" s="51">
        <f t="shared" ref="G44:G52" si="1">+F44/$F$27</f>
        <v>0</v>
      </c>
      <c r="H44" s="16"/>
    </row>
    <row r="45" spans="1:8" x14ac:dyDescent="0.25">
      <c r="C45" s="16" t="s">
        <v>63</v>
      </c>
      <c r="D45" s="16"/>
      <c r="E45" s="33"/>
      <c r="F45" s="50">
        <f>SUMIF($E$55:$E$63,C45,$H$55:$H$63)</f>
        <v>29989160</v>
      </c>
      <c r="G45" s="51">
        <f t="shared" si="1"/>
        <v>0.67044395309757865</v>
      </c>
      <c r="H45" s="16"/>
    </row>
    <row r="46" spans="1:8" x14ac:dyDescent="0.25">
      <c r="C46" s="16" t="s">
        <v>64</v>
      </c>
      <c r="D46" s="16"/>
      <c r="E46" s="33"/>
      <c r="F46" s="50">
        <f>SUMIF($E$55:$E$63,C46,$H$55:$H$63)</f>
        <v>0</v>
      </c>
      <c r="G46" s="51">
        <f t="shared" si="1"/>
        <v>0</v>
      </c>
      <c r="H46" s="16"/>
    </row>
    <row r="47" spans="1:8" x14ac:dyDescent="0.25">
      <c r="C47" s="16" t="s">
        <v>65</v>
      </c>
      <c r="D47" s="16"/>
      <c r="E47" s="33"/>
      <c r="F47" s="50">
        <f>SUMIF($E$55:$E$63,C47,$H$55:$H$63)</f>
        <v>0</v>
      </c>
      <c r="G47" s="51">
        <f t="shared" si="1"/>
        <v>0</v>
      </c>
      <c r="H47" s="16"/>
    </row>
    <row r="48" spans="1:8" x14ac:dyDescent="0.25">
      <c r="C48" s="16" t="s">
        <v>66</v>
      </c>
      <c r="D48" s="16"/>
      <c r="E48" s="33"/>
      <c r="F48" s="50">
        <f ca="1">SUMIF($E$55:$E$63,C48,H61:H68)</f>
        <v>0</v>
      </c>
      <c r="G48" s="51">
        <f t="shared" ca="1" si="1"/>
        <v>0</v>
      </c>
      <c r="H48" s="16"/>
    </row>
    <row r="49" spans="3:8" x14ac:dyDescent="0.25">
      <c r="C49" s="16" t="s">
        <v>67</v>
      </c>
      <c r="D49" s="16"/>
      <c r="E49" s="33"/>
      <c r="F49" s="50">
        <f ca="1">SUMIF($E$55:$E$63,C49,H62:H69)</f>
        <v>0</v>
      </c>
      <c r="G49" s="51">
        <f t="shared" ca="1" si="1"/>
        <v>0</v>
      </c>
      <c r="H49" s="16"/>
    </row>
    <row r="50" spans="3:8" x14ac:dyDescent="0.25">
      <c r="C50" s="16" t="s">
        <v>68</v>
      </c>
      <c r="D50" s="16"/>
      <c r="E50" s="33"/>
      <c r="F50" s="50">
        <f ca="1">SUMIF($E$55:$E$63,C50,H63:H70)</f>
        <v>0</v>
      </c>
      <c r="G50" s="51">
        <f t="shared" ca="1" si="1"/>
        <v>0</v>
      </c>
      <c r="H50" s="16"/>
    </row>
    <row r="51" spans="3:8" x14ac:dyDescent="0.25">
      <c r="C51" s="16" t="s">
        <v>69</v>
      </c>
      <c r="D51" s="16"/>
      <c r="E51" s="33"/>
      <c r="F51" s="50">
        <f ca="1">SUMIF($E$55:$E$63,C51,H64:H71)</f>
        <v>0</v>
      </c>
      <c r="G51" s="51">
        <f t="shared" ca="1" si="1"/>
        <v>0</v>
      </c>
      <c r="H51" s="16"/>
    </row>
    <row r="52" spans="3:8" x14ac:dyDescent="0.25">
      <c r="C52" s="16" t="s">
        <v>70</v>
      </c>
      <c r="D52" s="16"/>
      <c r="E52" s="33"/>
      <c r="F52" s="50">
        <f ca="1">SUMIF($E$55:$E$63,C52,H65:H72)</f>
        <v>0</v>
      </c>
      <c r="G52" s="51">
        <f t="shared" ca="1" si="1"/>
        <v>0</v>
      </c>
      <c r="H52" s="16"/>
    </row>
    <row r="54" spans="3:8" hidden="1" x14ac:dyDescent="0.25"/>
    <row r="55" spans="3:8" hidden="1" x14ac:dyDescent="0.25">
      <c r="E55" s="16" t="s">
        <v>61</v>
      </c>
      <c r="F55" s="16" t="s">
        <v>71</v>
      </c>
      <c r="G55" s="7">
        <f>H55/$F$27</f>
        <v>0</v>
      </c>
      <c r="H55" s="1">
        <f>SUMIF($H$7:$H$13,F55,$F$7:$F$13)</f>
        <v>0</v>
      </c>
    </row>
    <row r="56" spans="3:8" hidden="1" x14ac:dyDescent="0.25">
      <c r="E56" s="16" t="s">
        <v>61</v>
      </c>
      <c r="F56" s="16" t="s">
        <v>72</v>
      </c>
      <c r="G56" s="7">
        <f t="shared" ref="G56:G63" si="2">H56/$F$27</f>
        <v>0</v>
      </c>
      <c r="H56" s="1">
        <f>SUMIF($H$7:$H$13,F56,$F$7:$F$13)</f>
        <v>0</v>
      </c>
    </row>
    <row r="57" spans="3:8" hidden="1" x14ac:dyDescent="0.25">
      <c r="E57" s="16" t="s">
        <v>61</v>
      </c>
      <c r="F57" s="16" t="s">
        <v>73</v>
      </c>
      <c r="G57" s="7">
        <f t="shared" si="2"/>
        <v>0</v>
      </c>
      <c r="H57" s="1">
        <f>SUMIF($H$7:$H$13,F57,$F$7:$F$13)</f>
        <v>0</v>
      </c>
    </row>
    <row r="58" spans="3:8" hidden="1" x14ac:dyDescent="0.25">
      <c r="E58" s="16" t="s">
        <v>63</v>
      </c>
      <c r="F58" s="16" t="s">
        <v>31</v>
      </c>
      <c r="G58" s="7">
        <f t="shared" si="2"/>
        <v>0.22346954342869096</v>
      </c>
      <c r="H58" s="1">
        <f>SUMIF($H$7:$H$13,F58,$F$7:$F$13)</f>
        <v>9995860</v>
      </c>
    </row>
    <row r="59" spans="3:8" hidden="1" x14ac:dyDescent="0.25">
      <c r="E59" s="16" t="s">
        <v>63</v>
      </c>
      <c r="F59" s="52" t="s">
        <v>19</v>
      </c>
      <c r="G59" s="7">
        <f t="shared" si="2"/>
        <v>0.44697440966888763</v>
      </c>
      <c r="H59" s="1">
        <f>SUMIF($H$7:$H$13,F59,$F$7:$F$13)</f>
        <v>19993300</v>
      </c>
    </row>
    <row r="60" spans="3:8" hidden="1" x14ac:dyDescent="0.25">
      <c r="E60" s="16" t="s">
        <v>64</v>
      </c>
      <c r="F60" s="16" t="s">
        <v>74</v>
      </c>
      <c r="G60" s="7">
        <f t="shared" si="2"/>
        <v>0</v>
      </c>
      <c r="H60" s="1">
        <f t="shared" ref="H60:H63" si="3">SUMIF($H$7:$H$13,F60,$F$7:$F$13)</f>
        <v>0</v>
      </c>
    </row>
    <row r="61" spans="3:8" hidden="1" x14ac:dyDescent="0.25">
      <c r="E61" s="16" t="s">
        <v>61</v>
      </c>
      <c r="F61" s="16" t="s">
        <v>75</v>
      </c>
      <c r="G61" s="7">
        <f t="shared" si="2"/>
        <v>0</v>
      </c>
      <c r="H61" s="1">
        <f t="shared" si="3"/>
        <v>0</v>
      </c>
    </row>
    <row r="62" spans="3:8" hidden="1" x14ac:dyDescent="0.25">
      <c r="E62" s="16" t="s">
        <v>64</v>
      </c>
      <c r="F62" s="16" t="s">
        <v>76</v>
      </c>
      <c r="G62" s="7">
        <f t="shared" si="2"/>
        <v>0</v>
      </c>
      <c r="H62" s="1">
        <f t="shared" si="3"/>
        <v>0</v>
      </c>
    </row>
    <row r="63" spans="3:8" hidden="1" x14ac:dyDescent="0.25">
      <c r="E63" s="16" t="s">
        <v>61</v>
      </c>
      <c r="F63" s="16" t="s">
        <v>77</v>
      </c>
      <c r="G63" s="7">
        <f t="shared" si="2"/>
        <v>0</v>
      </c>
      <c r="H63" s="1">
        <f t="shared" si="3"/>
        <v>0</v>
      </c>
    </row>
    <row r="64" spans="3:8" hidden="1" x14ac:dyDescent="0.25">
      <c r="G64" s="7">
        <f>SUM(G55:G63)</f>
        <v>0.67044395309757854</v>
      </c>
      <c r="H64" s="1">
        <f>SUM(H55:H63)</f>
        <v>29989160</v>
      </c>
    </row>
    <row r="65" spans="6:6" hidden="1" x14ac:dyDescent="0.25"/>
    <row r="66" spans="6:6" hidden="1" x14ac:dyDescent="0.25">
      <c r="F66" s="52">
        <v>0</v>
      </c>
    </row>
    <row r="67" spans="6:6" hidden="1" x14ac:dyDescent="0.25"/>
    <row r="68" spans="6:6" hidden="1" x14ac:dyDescent="0.25"/>
  </sheetData>
  <pageMargins left="0.7" right="0.7" top="0.75" bottom="0.75" header="0.3" footer="0.3"/>
  <pageSetup scale="39" orientation="portrait" horizontalDpi="4294967295" verticalDpi="4294967295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Port_A I </vt:lpstr>
      <vt:lpstr>'Port_A I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Malav Dave</dc:creator>
  <cp:lastModifiedBy>Malav Dave</cp:lastModifiedBy>
  <dcterms:created xsi:type="dcterms:W3CDTF">2024-09-06T07:21:30Z</dcterms:created>
  <dcterms:modified xsi:type="dcterms:W3CDTF">2024-09-06T07:21:36Z</dcterms:modified>
</cp:coreProperties>
</file>