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E00DDEA0-6535-4A5D-95D4-5769D07FBD1F}" xr6:coauthVersionLast="47" xr6:coauthVersionMax="47" xr10:uidLastSave="{00000000-0000-0000-0000-000000000000}"/>
  <bookViews>
    <workbookView xWindow="-120" yWindow="-120" windowWidth="20730" windowHeight="11040" xr2:uid="{7830E2F6-DBD5-473C-8E1B-EA3EFDAF7595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Port_C1I!$C$6:$H$60</definedName>
    <definedName name="IN" localSheetId="0">#REF!</definedName>
    <definedName name="IN">#REF!</definedName>
    <definedName name="_xlnm.Print_Area" localSheetId="0">Port_C1I!$B$2:$H$100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G110" i="1" s="1"/>
  <c r="H109" i="1"/>
  <c r="H108" i="1"/>
  <c r="G108" i="1" s="1"/>
  <c r="H107" i="1"/>
  <c r="H106" i="1"/>
  <c r="H105" i="1"/>
  <c r="F91" i="1" s="1"/>
  <c r="G91" i="1" s="1"/>
  <c r="H104" i="1"/>
  <c r="G104" i="1" s="1"/>
  <c r="H103" i="1"/>
  <c r="H102" i="1"/>
  <c r="H111" i="1" s="1"/>
  <c r="H112" i="1" s="1"/>
  <c r="H101" i="1"/>
  <c r="F89" i="1" s="1"/>
  <c r="G89" i="1" s="1"/>
  <c r="F98" i="1"/>
  <c r="G98" i="1" s="1"/>
  <c r="F97" i="1"/>
  <c r="F96" i="1"/>
  <c r="F95" i="1"/>
  <c r="F94" i="1"/>
  <c r="G94" i="1" s="1"/>
  <c r="F93" i="1"/>
  <c r="F92" i="1"/>
  <c r="G92" i="1" s="1"/>
  <c r="F90" i="1"/>
  <c r="G90" i="1" s="1"/>
  <c r="F88" i="1"/>
  <c r="G88" i="1" s="1"/>
  <c r="F87" i="1"/>
  <c r="F71" i="1"/>
  <c r="F73" i="1" s="1"/>
  <c r="F61" i="1"/>
  <c r="K16" i="1"/>
  <c r="K15" i="1"/>
  <c r="K14" i="1"/>
  <c r="K13" i="1"/>
  <c r="K12" i="1"/>
  <c r="K11" i="1"/>
  <c r="K10" i="1"/>
  <c r="K9" i="1"/>
  <c r="K17" i="1" s="1"/>
  <c r="K8" i="1"/>
  <c r="K7" i="1"/>
  <c r="F99" i="1" l="1"/>
  <c r="G52" i="1"/>
  <c r="G44" i="1"/>
  <c r="G36" i="1"/>
  <c r="G28" i="1"/>
  <c r="G20" i="1"/>
  <c r="G15" i="1"/>
  <c r="G11" i="1"/>
  <c r="G7" i="1"/>
  <c r="G51" i="1"/>
  <c r="G35" i="1"/>
  <c r="G27" i="1"/>
  <c r="G19" i="1"/>
  <c r="G103" i="1"/>
  <c r="G26" i="1"/>
  <c r="G14" i="1"/>
  <c r="G49" i="1"/>
  <c r="G69" i="1"/>
  <c r="G48" i="1"/>
  <c r="G40" i="1"/>
  <c r="G32" i="1"/>
  <c r="G24" i="1"/>
  <c r="G17" i="1"/>
  <c r="G13" i="1"/>
  <c r="G9" i="1"/>
  <c r="G65" i="1"/>
  <c r="G47" i="1"/>
  <c r="G31" i="1"/>
  <c r="G23" i="1"/>
  <c r="G109" i="1"/>
  <c r="G105" i="1"/>
  <c r="G101" i="1"/>
  <c r="G61" i="1"/>
  <c r="G46" i="1"/>
  <c r="G38" i="1"/>
  <c r="G30" i="1"/>
  <c r="G22" i="1"/>
  <c r="G16" i="1"/>
  <c r="G12" i="1"/>
  <c r="G8" i="1"/>
  <c r="G107" i="1"/>
  <c r="G97" i="1"/>
  <c r="G33" i="1"/>
  <c r="G39" i="1"/>
  <c r="G95" i="1"/>
  <c r="G45" i="1"/>
  <c r="G37" i="1"/>
  <c r="G29" i="1"/>
  <c r="G21" i="1"/>
  <c r="G43" i="1"/>
  <c r="G50" i="1"/>
  <c r="G42" i="1"/>
  <c r="G34" i="1"/>
  <c r="G18" i="1"/>
  <c r="G10" i="1"/>
  <c r="G93" i="1"/>
  <c r="G41" i="1"/>
  <c r="G25" i="1"/>
  <c r="G96" i="1"/>
  <c r="G106" i="1"/>
  <c r="G87" i="1"/>
  <c r="G102" i="1"/>
  <c r="G71" i="1"/>
  <c r="G111" i="1" l="1"/>
  <c r="G99" i="1"/>
</calcChain>
</file>

<file path=xl/sharedStrings.xml><?xml version="1.0" encoding="utf-8"?>
<sst xmlns="http://schemas.openxmlformats.org/spreadsheetml/2006/main" count="276" uniqueCount="162">
  <si>
    <t>NAME OF PENSION FUND</t>
  </si>
  <si>
    <t>ADITYA BIRLA SUN LIFE PENSION FUND MANAGEMENT LIMITED</t>
  </si>
  <si>
    <t>SCHEME NAME</t>
  </si>
  <si>
    <t>Scheme C TIER II</t>
  </si>
  <si>
    <t>MONTH</t>
  </si>
  <si>
    <t>29-08-2025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</si>
  <si>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</si>
  <si>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</si>
  <si>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</si>
  <si>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</si>
  <si>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</si>
  <si>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</si>
  <si>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</si>
  <si>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</si>
  <si>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</si>
  <si>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</si>
  <si>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</si>
  <si>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</si>
  <si>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</si>
  <si>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</si>
  <si>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</si>
  <si>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</si>
  <si>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</si>
  <si>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</si>
  <si>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</si>
  <si>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</si>
  <si>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</si>
  <si>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</si>
  <si>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</si>
  <si>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</si>
  <si>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</si>
  <si>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</si>
  <si>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</si>
  <si>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</si>
  <si>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</si>
  <si>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</si>
  <si>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</si>
  <si>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</si>
  <si>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</si>
  <si>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</si>
  <si>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</si>
  <si>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</si>
  <si>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</si>
  <si>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</si>
  <si>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</si>
  <si>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</si>
  <si>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</si>
  <si>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</si>
  <si>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</si>
  <si>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</si>
  <si>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</si>
  <si>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</si>
  <si>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</si>
  <si>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</si>
  <si>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</si>
  <si>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</si>
  <si>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</si>
  <si>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</si>
  <si>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</si>
  <si>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</si>
  <si>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</si>
  <si>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</si>
  <si>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</si>
  <si>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</si>
  <si>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</si>
  <si>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</si>
  <si>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INE134E08KL2</t>
  </si>
  <si>
    <t>7.41 PFC 25.02.2030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</si>
  <si>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</si>
  <si>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</si>
  <si>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</si>
  <si>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</si>
  <si>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</si>
  <si>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</si>
  <si>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</si>
  <si>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</si>
  <si>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</si>
  <si>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</si>
  <si>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</si>
  <si>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</si>
  <si>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</si>
  <si>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</si>
  <si>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</si>
  <si>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</si>
  <si>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</si>
  <si>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</si>
  <si>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</si>
  <si>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INE296A07RD1</t>
  </si>
  <si>
    <t>7.60 Bajaj Finance 11.02.2030</t>
  </si>
  <si>
    <t>INE296A07SY5</t>
  </si>
  <si>
    <t>7.93 Bajaj Finance 02.05.2034</t>
  </si>
  <si>
    <t>INE377Y07573</t>
  </si>
  <si>
    <t>7.08% Bajaj Housing Finance 12-Jun-2030</t>
  </si>
  <si>
    <t>INE514E08EE3</t>
  </si>
  <si>
    <t>8.83% EXIM 03-NOV-2029</t>
  </si>
  <si>
    <t>INE514E08FC4</t>
  </si>
  <si>
    <t>08.12% EXIM 25-April-2031</t>
  </si>
  <si>
    <t>INE556F08KR0</t>
  </si>
  <si>
    <t>7.47 SIDBI 05.09.2029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</si>
  <si>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</si>
  <si>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</si>
  <si>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</si>
  <si>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</si>
  <si>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</si>
  <si>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</si>
  <si>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</si>
  <si>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</si>
  <si>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</si>
  <si>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</si>
  <si>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</si>
  <si>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INE848E07AW7</t>
  </si>
  <si>
    <t>7.38%NHPC 03.01.2029</t>
  </si>
  <si>
    <t>Electric power generation by hydroelectric power plants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</si>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</sst>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1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8" fillId="0" borderId="0" xfId="2" applyFont="1"/>
    <xf numFmtId="0" fontId="3" fillId="0" borderId="0" xfId="2" applyFont="1"/>
    <xf numFmtId="164" fontId="8" fillId="0" borderId="0" xfId="3" quotePrefix="1" applyFont="1" applyFill="1" applyBorder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2" borderId="5" xfId="2" applyFont="1" applyFill="1" applyBorder="1"/>
    <xf numFmtId="165" fontId="3" fillId="2" borderId="5" xfId="4" applyNumberFormat="1" applyFont="1" applyFill="1" applyBorder="1"/>
    <xf numFmtId="9" fontId="3" fillId="2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8" fillId="0" borderId="7" xfId="0" applyFont="1" applyBorder="1"/>
    <xf numFmtId="165" fontId="9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4" fontId="4" fillId="0" borderId="5" xfId="4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165" fontId="2" fillId="0" borderId="5" xfId="2" applyNumberFormat="1" applyBorder="1"/>
    <xf numFmtId="10" fontId="1" fillId="0" borderId="5" xfId="1" applyNumberFormat="1" applyFont="1" applyBorder="1"/>
    <xf numFmtId="10" fontId="5" fillId="0" borderId="0" xfId="1" applyNumberFormat="1" applyFont="1" applyFill="1" applyBorder="1"/>
    <xf numFmtId="9" fontId="5" fillId="0" borderId="0" xfId="1" applyFont="1" applyFill="1" applyBorder="1"/>
    <xf numFmtId="164" fontId="8" fillId="0" borderId="0" xfId="3" applyFont="1" applyFill="1" applyBorder="1"/>
    <xf numFmtId="165" fontId="5" fillId="0" borderId="0" xfId="2" applyNumberFormat="1" applyFont="1"/>
  </cellXfs>
  <cellStyles count="6">
    <cellStyle name="Comma 2 8" xfId="3" xr:uid="{50BA20B2-BDA3-43FF-BFC6-27F4BF996352}"/>
    <cellStyle name="Comma 3" xfId="4" xr:uid="{5CCC3B88-7C1D-478A-AF41-9CF087E8837F}"/>
    <cellStyle name="Normal" xfId="0" builtinId="0"/>
    <cellStyle name="Normal 2 8" xfId="2" xr:uid="{0E7103B4-6BF0-4470-8087-1A6940F3DA59}"/>
    <cellStyle name="Percent" xfId="1" builtinId="5"/>
    <cellStyle name="Percent 2 7" xfId="5" xr:uid="{3E20B6DC-DC5C-4BBD-9CB8-B29B4FE0283A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Relationship Id="rId1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525A92-B9DB-449D-A4B9-8E84846D9DCB}" name="Table13456768578" displayName="Table13456768578" ref="B6:H60" totalsRowShown="0" headerRowDxfId="11" dataDxfId="10" headerRowBorderDxfId="8" tableBorderDxfId="9" totalsRowBorderDxfId="7">
  <autoFilter ref="B6:H60" xr:uid="{AC898943-5A58-47AE-A348-2D62022E8E65}"/>
  <sortState xmlns:xlrd2="http://schemas.microsoft.com/office/spreadsheetml/2017/richdata2" ref="B7:H59">
    <sortCondition descending="1" ref="F6:F60"/>
  </sortState>
  <tableColumns count="7">
    <tableColumn id="1" xr3:uid="{9E5038C9-2B5A-40CB-A9B7-660F5A75F7E1}" name="ISIN No." dataDxfId="6"/>
    <tableColumn id="2" xr3:uid="{CA39DBD5-18BC-456E-B7E9-90DFB27AF33D}" name="Name of the Instrument" dataDxfId="5"/>
    <tableColumn id="3" xr3:uid="{E9C41A89-A4E9-4D66-A92F-99CF6F669B6D}" name="Industry " dataDxfId="4"/>
    <tableColumn id="4" xr3:uid="{3C3B3414-A1CA-46BE-BBF3-C886E694C6FB}" name="Quantity" dataDxfId="3"/>
    <tableColumn id="5" xr3:uid="{F5E7B43D-8B34-4F09-94E5-3B378A75E13E}" name="Market Value" dataDxfId="2"/>
    <tableColumn id="6" xr3:uid="{9250FF1F-2319-476A-B8EC-D9EDCFF6DE68}" name="% of Portfolio" dataDxfId="1" dataCellStyle="Percent"/>
    <tableColumn id="7" xr3:uid="{268FDBE2-CBA0-4A2E-BFB1-FB2237E9187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FAD0-732C-45CD-A159-D1D708FF3ED1}">
  <sheetPr>
    <tabColor rgb="FF7030A0"/>
  </sheetPr>
  <dimension ref="A1:M112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63" customWidth="1"/>
    <col min="6" max="6" width="29.5703125" style="1" customWidth="1"/>
    <col min="7" max="7" width="20.5703125" style="62" customWidth="1"/>
    <col min="8" max="8" width="20.7109375" style="1" bestFit="1" customWidth="1"/>
    <col min="9" max="9" width="16.28515625" style="1" bestFit="1" customWidth="1"/>
    <col min="10" max="10" width="14" style="1" bestFit="1" customWidth="1"/>
    <col min="11" max="11" width="12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13" s="2" customFormat="1" x14ac:dyDescent="0.25">
      <c r="A1" s="1"/>
      <c r="E1" s="3"/>
      <c r="G1" s="4"/>
      <c r="J1" s="1"/>
      <c r="K1" s="1"/>
      <c r="L1" s="1"/>
      <c r="M1" s="1"/>
    </row>
    <row r="2" spans="1:13" s="2" customFormat="1" x14ac:dyDescent="0.25">
      <c r="A2" s="1"/>
      <c r="B2" s="5" t="s">
        <v>0</v>
      </c>
      <c r="D2" s="6" t="s">
        <v>1</v>
      </c>
      <c r="E2" s="3"/>
      <c r="G2" s="4"/>
      <c r="J2" s="1"/>
      <c r="K2" s="1"/>
      <c r="L2" s="1"/>
      <c r="M2" s="1"/>
    </row>
    <row r="3" spans="1:13" s="2" customFormat="1" x14ac:dyDescent="0.25">
      <c r="A3" s="7"/>
      <c r="B3" s="5" t="s">
        <v>2</v>
      </c>
      <c r="D3" s="5" t="s">
        <v>3</v>
      </c>
      <c r="E3" s="3"/>
      <c r="G3" s="8"/>
      <c r="J3" s="1"/>
      <c r="K3" s="1"/>
      <c r="L3" s="1"/>
      <c r="M3" s="1"/>
    </row>
    <row r="4" spans="1:13" s="2" customFormat="1" x14ac:dyDescent="0.25">
      <c r="A4" s="1"/>
      <c r="B4" s="5" t="s">
        <v>4</v>
      </c>
      <c r="D4" s="5" t="s">
        <v>5</v>
      </c>
      <c r="E4" s="3"/>
      <c r="G4" s="8"/>
      <c r="J4" s="1"/>
      <c r="K4" s="1"/>
      <c r="L4" s="1"/>
      <c r="M4" s="1"/>
    </row>
    <row r="5" spans="1:13" s="2" customFormat="1" x14ac:dyDescent="0.25">
      <c r="A5" s="1"/>
      <c r="E5" s="3"/>
      <c r="G5" s="8"/>
      <c r="J5" s="1"/>
      <c r="K5" s="1"/>
      <c r="L5" s="1"/>
      <c r="M5" s="1"/>
    </row>
    <row r="6" spans="1:13" s="2" customFormat="1" x14ac:dyDescent="0.25">
      <c r="A6" s="1"/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  <c r="J6" s="1"/>
      <c r="K6" s="1"/>
      <c r="L6" s="1"/>
      <c r="M6" s="1"/>
    </row>
    <row r="7" spans="1:13" s="2" customFormat="1" x14ac:dyDescent="0.25">
      <c r="A7" s="14"/>
      <c r="B7" s="15" t="s">
        <v>13</v>
      </c>
      <c r="C7" s="16" t="s">
        <v>14</v>
      </c>
      <c r="D7" s="16" t="s">
        <v>15</v>
      </c>
      <c r="E7" s="17">
        <v>20</v>
      </c>
      <c r="F7" s="18">
        <v>2061860</v>
      </c>
      <c r="G7" s="19">
        <f t="shared" ref="G7:G50" si="0">+F7/$F$73</f>
        <v>9.5958055798458421E-3</v>
      </c>
      <c r="H7" s="20" t="s">
        <v>16</v>
      </c>
      <c r="J7" s="1" t="s">
        <v>17</v>
      </c>
      <c r="K7" s="21">
        <f>SUMIF($H$7:$H$51,J7,$F$7:$F$51)</f>
        <v>29061544.399999999</v>
      </c>
      <c r="L7" s="1"/>
      <c r="M7" s="1"/>
    </row>
    <row r="8" spans="1:13" s="2" customFormat="1" x14ac:dyDescent="0.25">
      <c r="A8" s="14"/>
      <c r="B8" s="15" t="s">
        <v>18</v>
      </c>
      <c r="C8" s="16" t="s">
        <v>19</v>
      </c>
      <c r="D8" s="16" t="s">
        <v>15</v>
      </c>
      <c r="E8" s="17">
        <v>7</v>
      </c>
      <c r="F8" s="18">
        <v>7333431</v>
      </c>
      <c r="G8" s="19">
        <f t="shared" si="0"/>
        <v>3.4129464711093127E-2</v>
      </c>
      <c r="H8" s="20" t="s">
        <v>17</v>
      </c>
      <c r="J8" s="1" t="s">
        <v>20</v>
      </c>
      <c r="K8" s="21">
        <f t="shared" ref="K8:K16" si="1">SUMIF($H$7:$H$51,J8,$F$7:$F$51)</f>
        <v>0</v>
      </c>
      <c r="L8" s="1"/>
      <c r="M8" s="1"/>
    </row>
    <row r="9" spans="1:13" s="2" customFormat="1" x14ac:dyDescent="0.25">
      <c r="A9" s="14"/>
      <c r="B9" s="15" t="s">
        <v>21</v>
      </c>
      <c r="C9" s="16" t="s">
        <v>22</v>
      </c>
      <c r="D9" s="16" t="s">
        <v>15</v>
      </c>
      <c r="E9" s="17">
        <v>4</v>
      </c>
      <c r="F9" s="18">
        <v>4186496</v>
      </c>
      <c r="G9" s="19">
        <f t="shared" si="0"/>
        <v>1.9483767897336531E-2</v>
      </c>
      <c r="H9" s="20" t="s">
        <v>17</v>
      </c>
      <c r="J9" s="22" t="s">
        <v>16</v>
      </c>
      <c r="K9" s="21">
        <f t="shared" si="1"/>
        <v>140003821.80000001</v>
      </c>
      <c r="L9" s="1"/>
      <c r="M9" s="1"/>
    </row>
    <row r="10" spans="1:13" s="2" customFormat="1" x14ac:dyDescent="0.25">
      <c r="A10" s="14"/>
      <c r="B10" s="15" t="s">
        <v>23</v>
      </c>
      <c r="C10" s="16" t="s">
        <v>24</v>
      </c>
      <c r="D10" s="16" t="s">
        <v>25</v>
      </c>
      <c r="E10" s="17">
        <v>9</v>
      </c>
      <c r="F10" s="18">
        <v>9269631</v>
      </c>
      <c r="G10" s="19">
        <f t="shared" si="0"/>
        <v>4.3140454188408527E-2</v>
      </c>
      <c r="H10" s="20" t="s">
        <v>16</v>
      </c>
      <c r="J10" s="1" t="s">
        <v>26</v>
      </c>
      <c r="K10" s="21">
        <f t="shared" si="1"/>
        <v>0</v>
      </c>
      <c r="L10" s="1"/>
      <c r="M10" s="1"/>
    </row>
    <row r="11" spans="1:13" s="2" customFormat="1" x14ac:dyDescent="0.25">
      <c r="A11" s="14"/>
      <c r="B11" s="15" t="s">
        <v>27</v>
      </c>
      <c r="C11" s="16" t="s">
        <v>28</v>
      </c>
      <c r="D11" s="16" t="s">
        <v>25</v>
      </c>
      <c r="E11" s="17">
        <v>20</v>
      </c>
      <c r="F11" s="18">
        <v>2078316</v>
      </c>
      <c r="G11" s="19">
        <f t="shared" si="0"/>
        <v>9.6723910786779381E-3</v>
      </c>
      <c r="H11" s="20" t="s">
        <v>16</v>
      </c>
      <c r="J11" s="1" t="s">
        <v>29</v>
      </c>
      <c r="K11" s="21">
        <f t="shared" si="1"/>
        <v>0</v>
      </c>
      <c r="L11" s="1"/>
      <c r="M11" s="1"/>
    </row>
    <row r="12" spans="1:13" s="2" customFormat="1" x14ac:dyDescent="0.25">
      <c r="A12" s="14"/>
      <c r="B12" s="15" t="s">
        <v>30</v>
      </c>
      <c r="C12" s="16" t="s">
        <v>31</v>
      </c>
      <c r="D12" s="16" t="s">
        <v>25</v>
      </c>
      <c r="E12" s="17">
        <v>50</v>
      </c>
      <c r="F12" s="18">
        <v>5138275</v>
      </c>
      <c r="G12" s="19">
        <f t="shared" si="0"/>
        <v>2.3913305421213078E-2</v>
      </c>
      <c r="H12" s="20" t="s">
        <v>16</v>
      </c>
      <c r="J12" s="23" t="s">
        <v>32</v>
      </c>
      <c r="K12" s="21">
        <f t="shared" si="1"/>
        <v>0</v>
      </c>
      <c r="L12" s="1"/>
      <c r="M12" s="1"/>
    </row>
    <row r="13" spans="1:13" s="2" customFormat="1" x14ac:dyDescent="0.25">
      <c r="A13" s="14"/>
      <c r="B13" s="15" t="s">
        <v>33</v>
      </c>
      <c r="C13" s="16" t="s">
        <v>34</v>
      </c>
      <c r="D13" s="16" t="s">
        <v>15</v>
      </c>
      <c r="E13" s="17">
        <v>1</v>
      </c>
      <c r="F13" s="18">
        <v>1024741</v>
      </c>
      <c r="G13" s="19">
        <f t="shared" si="0"/>
        <v>4.7690994566540936E-3</v>
      </c>
      <c r="H13" s="20" t="s">
        <v>16</v>
      </c>
      <c r="J13" s="1" t="s">
        <v>35</v>
      </c>
      <c r="K13" s="21">
        <f t="shared" si="1"/>
        <v>0</v>
      </c>
      <c r="L13" s="1"/>
      <c r="M13" s="1"/>
    </row>
    <row r="14" spans="1:13" s="2" customFormat="1" x14ac:dyDescent="0.25">
      <c r="A14" s="14"/>
      <c r="B14" s="15" t="s">
        <v>36</v>
      </c>
      <c r="C14" s="16" t="s">
        <v>37</v>
      </c>
      <c r="D14" s="16" t="s">
        <v>15</v>
      </c>
      <c r="E14" s="17">
        <v>4</v>
      </c>
      <c r="F14" s="18">
        <v>4084316</v>
      </c>
      <c r="G14" s="19">
        <f t="shared" si="0"/>
        <v>1.9008226680110995E-2</v>
      </c>
      <c r="H14" s="20" t="s">
        <v>16</v>
      </c>
      <c r="J14" s="1" t="s">
        <v>38</v>
      </c>
      <c r="K14" s="21">
        <f t="shared" si="1"/>
        <v>20305832</v>
      </c>
      <c r="L14" s="1"/>
      <c r="M14" s="1"/>
    </row>
    <row r="15" spans="1:13" s="2" customFormat="1" x14ac:dyDescent="0.25">
      <c r="A15" s="14"/>
      <c r="B15" s="15" t="s">
        <v>39</v>
      </c>
      <c r="C15" s="16" t="s">
        <v>40</v>
      </c>
      <c r="D15" s="16" t="s">
        <v>15</v>
      </c>
      <c r="E15" s="17">
        <v>1</v>
      </c>
      <c r="F15" s="18">
        <v>968978</v>
      </c>
      <c r="G15" s="19">
        <f t="shared" si="0"/>
        <v>4.509580911966799E-3</v>
      </c>
      <c r="H15" s="20" t="s">
        <v>16</v>
      </c>
      <c r="J15" s="1" t="s">
        <v>41</v>
      </c>
      <c r="K15" s="21">
        <f t="shared" si="1"/>
        <v>0</v>
      </c>
      <c r="L15" s="1"/>
      <c r="M15" s="1"/>
    </row>
    <row r="16" spans="1:13" s="2" customFormat="1" x14ac:dyDescent="0.25">
      <c r="A16" s="14"/>
      <c r="B16" s="15" t="s">
        <v>42</v>
      </c>
      <c r="C16" s="16" t="s">
        <v>43</v>
      </c>
      <c r="D16" s="16" t="s">
        <v>15</v>
      </c>
      <c r="E16" s="17">
        <v>4</v>
      </c>
      <c r="F16" s="18">
        <v>3927036</v>
      </c>
      <c r="G16" s="19">
        <f t="shared" si="0"/>
        <v>1.8276252490981686E-2</v>
      </c>
      <c r="H16" s="20" t="s">
        <v>16</v>
      </c>
      <c r="J16" s="1" t="s">
        <v>44</v>
      </c>
      <c r="K16" s="21">
        <f t="shared" si="1"/>
        <v>0</v>
      </c>
      <c r="L16" s="1"/>
      <c r="M16" s="1"/>
    </row>
    <row r="17" spans="1:13" s="2" customFormat="1" x14ac:dyDescent="0.25">
      <c r="A17" s="14"/>
      <c r="B17" s="15" t="s">
        <v>45</v>
      </c>
      <c r="C17" s="16" t="s">
        <v>46</v>
      </c>
      <c r="D17" s="16" t="s">
        <v>15</v>
      </c>
      <c r="E17" s="17">
        <v>50</v>
      </c>
      <c r="F17" s="18">
        <v>5165110</v>
      </c>
      <c r="G17" s="19">
        <f t="shared" si="0"/>
        <v>2.4038194328672928E-2</v>
      </c>
      <c r="H17" s="20" t="s">
        <v>16</v>
      </c>
      <c r="J17" s="1"/>
      <c r="K17" s="24">
        <f>SUM(K7:K16)</f>
        <v>189371198.20000002</v>
      </c>
      <c r="L17" s="1"/>
      <c r="M17" s="1"/>
    </row>
    <row r="18" spans="1:13" s="2" customFormat="1" x14ac:dyDescent="0.25">
      <c r="A18" s="14"/>
      <c r="B18" s="15" t="s">
        <v>47</v>
      </c>
      <c r="C18" s="16" t="s">
        <v>48</v>
      </c>
      <c r="D18" s="16" t="s">
        <v>15</v>
      </c>
      <c r="E18" s="17">
        <v>20</v>
      </c>
      <c r="F18" s="18">
        <v>2036076</v>
      </c>
      <c r="G18" s="19">
        <f t="shared" si="0"/>
        <v>9.4758079800714903E-3</v>
      </c>
      <c r="H18" s="20" t="s">
        <v>16</v>
      </c>
      <c r="J18" s="1"/>
      <c r="K18" s="24"/>
      <c r="L18" s="1"/>
      <c r="M18" s="1"/>
    </row>
    <row r="19" spans="1:13" s="2" customFormat="1" x14ac:dyDescent="0.25">
      <c r="A19" s="14"/>
      <c r="B19" s="15" t="s">
        <v>49</v>
      </c>
      <c r="C19" s="16" t="s">
        <v>50</v>
      </c>
      <c r="D19" s="16" t="s">
        <v>25</v>
      </c>
      <c r="E19" s="17">
        <v>6</v>
      </c>
      <c r="F19" s="18">
        <v>5842662</v>
      </c>
      <c r="G19" s="19">
        <f t="shared" si="0"/>
        <v>2.7191491478933232E-2</v>
      </c>
      <c r="H19" s="20" t="s">
        <v>16</v>
      </c>
      <c r="J19" s="1"/>
      <c r="K19" s="24"/>
      <c r="L19" s="1"/>
      <c r="M19" s="1"/>
    </row>
    <row r="20" spans="1:13" s="2" customFormat="1" x14ac:dyDescent="0.25">
      <c r="A20" s="14"/>
      <c r="B20" s="15" t="s">
        <v>51</v>
      </c>
      <c r="C20" s="16" t="s">
        <v>52</v>
      </c>
      <c r="D20" s="16" t="s">
        <v>53</v>
      </c>
      <c r="E20" s="17">
        <v>1</v>
      </c>
      <c r="F20" s="18">
        <v>994652</v>
      </c>
      <c r="G20" s="19">
        <f t="shared" si="0"/>
        <v>4.6290665765885307E-3</v>
      </c>
      <c r="H20" s="20" t="s">
        <v>16</v>
      </c>
      <c r="J20" s="1"/>
      <c r="K20" s="24"/>
      <c r="L20" s="1"/>
      <c r="M20" s="1"/>
    </row>
    <row r="21" spans="1:13" s="2" customFormat="1" x14ac:dyDescent="0.25">
      <c r="A21" s="14"/>
      <c r="B21" s="15" t="s">
        <v>54</v>
      </c>
      <c r="C21" s="16" t="s">
        <v>55</v>
      </c>
      <c r="D21" s="16" t="s">
        <v>56</v>
      </c>
      <c r="E21" s="17">
        <v>100</v>
      </c>
      <c r="F21" s="18">
        <v>10074680</v>
      </c>
      <c r="G21" s="19">
        <f t="shared" si="0"/>
        <v>4.6887116758248047E-2</v>
      </c>
      <c r="H21" s="20" t="s">
        <v>16</v>
      </c>
      <c r="J21" s="1"/>
      <c r="K21" s="24"/>
      <c r="L21" s="1"/>
      <c r="M21" s="1"/>
    </row>
    <row r="22" spans="1:13" s="2" customFormat="1" x14ac:dyDescent="0.25">
      <c r="A22" s="14"/>
      <c r="B22" s="15" t="s">
        <v>57</v>
      </c>
      <c r="C22" s="16" t="s">
        <v>58</v>
      </c>
      <c r="D22" s="16" t="s">
        <v>53</v>
      </c>
      <c r="E22" s="17">
        <v>14</v>
      </c>
      <c r="F22" s="18">
        <v>14096516</v>
      </c>
      <c r="G22" s="19">
        <f t="shared" si="0"/>
        <v>6.5604564271670329E-2</v>
      </c>
      <c r="H22" s="20" t="s">
        <v>38</v>
      </c>
      <c r="J22" s="1"/>
      <c r="K22" s="24"/>
      <c r="L22" s="1"/>
      <c r="M22" s="1"/>
    </row>
    <row r="23" spans="1:13" s="2" customFormat="1" x14ac:dyDescent="0.25">
      <c r="A23" s="14"/>
      <c r="B23" s="15" t="s">
        <v>59</v>
      </c>
      <c r="C23" s="16" t="s">
        <v>60</v>
      </c>
      <c r="D23" s="16" t="s">
        <v>61</v>
      </c>
      <c r="E23" s="17">
        <v>4</v>
      </c>
      <c r="F23" s="18">
        <v>3970800</v>
      </c>
      <c r="G23" s="19">
        <f t="shared" si="0"/>
        <v>1.8479928218429899E-2</v>
      </c>
      <c r="H23" s="20" t="s">
        <v>16</v>
      </c>
      <c r="J23" s="1"/>
      <c r="K23" s="24"/>
      <c r="L23" s="1"/>
      <c r="M23" s="1"/>
    </row>
    <row r="24" spans="1:13" s="2" customFormat="1" x14ac:dyDescent="0.25">
      <c r="A24" s="14"/>
      <c r="B24" s="15" t="s">
        <v>62</v>
      </c>
      <c r="C24" s="16" t="s">
        <v>63</v>
      </c>
      <c r="D24" s="16" t="s">
        <v>15</v>
      </c>
      <c r="E24" s="17">
        <v>600</v>
      </c>
      <c r="F24" s="18">
        <v>587659.19999999995</v>
      </c>
      <c r="G24" s="19">
        <f t="shared" si="0"/>
        <v>2.7349400203737126E-3</v>
      </c>
      <c r="H24" s="20" t="s">
        <v>16</v>
      </c>
      <c r="J24" s="1"/>
      <c r="K24" s="24"/>
      <c r="L24" s="1"/>
      <c r="M24" s="1"/>
    </row>
    <row r="25" spans="1:13" s="2" customFormat="1" x14ac:dyDescent="0.25">
      <c r="A25" s="14"/>
      <c r="B25" s="15" t="s">
        <v>64</v>
      </c>
      <c r="C25" s="16" t="s">
        <v>65</v>
      </c>
      <c r="D25" s="16" t="s">
        <v>15</v>
      </c>
      <c r="E25" s="17">
        <v>10400</v>
      </c>
      <c r="F25" s="18">
        <v>10334386.4</v>
      </c>
      <c r="G25" s="19">
        <f t="shared" si="0"/>
        <v>4.8095778899344764E-2</v>
      </c>
      <c r="H25" s="20" t="s">
        <v>17</v>
      </c>
      <c r="J25" s="1"/>
      <c r="K25" s="24"/>
      <c r="L25" s="1"/>
      <c r="M25" s="1"/>
    </row>
    <row r="26" spans="1:13" s="2" customFormat="1" x14ac:dyDescent="0.25">
      <c r="A26" s="14"/>
      <c r="B26" s="15" t="s">
        <v>66</v>
      </c>
      <c r="C26" s="16" t="s">
        <v>67</v>
      </c>
      <c r="D26" s="16" t="s">
        <v>15</v>
      </c>
      <c r="E26" s="17">
        <v>2</v>
      </c>
      <c r="F26" s="18">
        <v>2032474</v>
      </c>
      <c r="G26" s="19">
        <f t="shared" si="0"/>
        <v>9.4590444308011203E-3</v>
      </c>
      <c r="H26" s="20" t="s">
        <v>16</v>
      </c>
      <c r="J26" s="1"/>
      <c r="K26" s="24"/>
      <c r="L26" s="1"/>
      <c r="M26" s="1"/>
    </row>
    <row r="27" spans="1:13" s="2" customFormat="1" x14ac:dyDescent="0.25">
      <c r="A27" s="14"/>
      <c r="B27" s="15" t="s">
        <v>68</v>
      </c>
      <c r="C27" s="16" t="s">
        <v>69</v>
      </c>
      <c r="D27" s="16" t="s">
        <v>15</v>
      </c>
      <c r="E27" s="17">
        <v>1</v>
      </c>
      <c r="F27" s="18">
        <v>1030778</v>
      </c>
      <c r="G27" s="19">
        <f t="shared" si="0"/>
        <v>4.7971953886211177E-3</v>
      </c>
      <c r="H27" s="20" t="s">
        <v>16</v>
      </c>
      <c r="J27" s="1"/>
      <c r="K27" s="24"/>
      <c r="L27" s="1"/>
      <c r="M27" s="1"/>
    </row>
    <row r="28" spans="1:13" s="2" customFormat="1" x14ac:dyDescent="0.25">
      <c r="A28" s="14"/>
      <c r="B28" s="15" t="s">
        <v>70</v>
      </c>
      <c r="C28" s="16" t="s">
        <v>71</v>
      </c>
      <c r="D28" s="16" t="s">
        <v>15</v>
      </c>
      <c r="E28" s="17">
        <v>2</v>
      </c>
      <c r="F28" s="18">
        <v>2062502</v>
      </c>
      <c r="G28" s="19">
        <f t="shared" si="0"/>
        <v>9.5987934195547759E-3</v>
      </c>
      <c r="H28" s="20" t="s">
        <v>16</v>
      </c>
      <c r="J28" s="1"/>
      <c r="K28" s="24"/>
      <c r="L28" s="1"/>
      <c r="M28" s="1"/>
    </row>
    <row r="29" spans="1:13" s="2" customFormat="1" x14ac:dyDescent="0.25">
      <c r="A29" s="14"/>
      <c r="B29" s="15" t="s">
        <v>72</v>
      </c>
      <c r="C29" s="16" t="s">
        <v>73</v>
      </c>
      <c r="D29" s="16" t="s">
        <v>74</v>
      </c>
      <c r="E29" s="17">
        <v>2</v>
      </c>
      <c r="F29" s="18">
        <v>2146950</v>
      </c>
      <c r="G29" s="19">
        <f t="shared" si="0"/>
        <v>9.9918106901778162E-3</v>
      </c>
      <c r="H29" s="20" t="s">
        <v>16</v>
      </c>
      <c r="J29" s="1"/>
      <c r="K29" s="24"/>
      <c r="L29" s="1"/>
      <c r="M29" s="1"/>
    </row>
    <row r="30" spans="1:13" s="2" customFormat="1" x14ac:dyDescent="0.25">
      <c r="A30" s="14"/>
      <c r="B30" s="15" t="s">
        <v>75</v>
      </c>
      <c r="C30" s="16" t="s">
        <v>76</v>
      </c>
      <c r="D30" s="16" t="s">
        <v>74</v>
      </c>
      <c r="E30" s="17">
        <v>1</v>
      </c>
      <c r="F30" s="18">
        <v>1056429</v>
      </c>
      <c r="G30" s="19">
        <f t="shared" si="0"/>
        <v>4.916574012256392E-3</v>
      </c>
      <c r="H30" s="20" t="s">
        <v>16</v>
      </c>
      <c r="J30" s="1"/>
      <c r="K30" s="24"/>
      <c r="L30" s="1"/>
      <c r="M30" s="1"/>
    </row>
    <row r="31" spans="1:13" s="2" customFormat="1" x14ac:dyDescent="0.25">
      <c r="A31" s="14"/>
      <c r="B31" s="15" t="s">
        <v>77</v>
      </c>
      <c r="C31" s="16" t="s">
        <v>78</v>
      </c>
      <c r="D31" s="16" t="s">
        <v>74</v>
      </c>
      <c r="E31" s="17">
        <v>5</v>
      </c>
      <c r="F31" s="18">
        <v>5174045</v>
      </c>
      <c r="G31" s="19">
        <f t="shared" si="0"/>
        <v>2.4079777424933547E-2</v>
      </c>
      <c r="H31" s="20" t="s">
        <v>17</v>
      </c>
      <c r="J31" s="1"/>
      <c r="K31" s="24"/>
      <c r="L31" s="1"/>
      <c r="M31" s="1"/>
    </row>
    <row r="32" spans="1:13" s="2" customFormat="1" x14ac:dyDescent="0.25">
      <c r="A32" s="14"/>
      <c r="B32" s="15" t="s">
        <v>79</v>
      </c>
      <c r="C32" s="16" t="s">
        <v>80</v>
      </c>
      <c r="D32" s="16" t="s">
        <v>25</v>
      </c>
      <c r="E32" s="17">
        <v>100</v>
      </c>
      <c r="F32" s="18">
        <v>10203460</v>
      </c>
      <c r="G32" s="19">
        <f t="shared" si="0"/>
        <v>4.7486453203289196E-2</v>
      </c>
      <c r="H32" s="20" t="s">
        <v>16</v>
      </c>
      <c r="J32" s="1"/>
      <c r="K32" s="24"/>
      <c r="L32" s="1"/>
      <c r="M32" s="1"/>
    </row>
    <row r="33" spans="1:13" s="2" customFormat="1" x14ac:dyDescent="0.25">
      <c r="A33" s="14"/>
      <c r="B33" s="15" t="s">
        <v>81</v>
      </c>
      <c r="C33" s="16" t="s">
        <v>82</v>
      </c>
      <c r="D33" s="16" t="s">
        <v>56</v>
      </c>
      <c r="E33" s="17">
        <v>2</v>
      </c>
      <c r="F33" s="18">
        <v>2171974</v>
      </c>
      <c r="G33" s="19">
        <f t="shared" si="0"/>
        <v>1.0108271283443151E-2</v>
      </c>
      <c r="H33" s="20" t="s">
        <v>16</v>
      </c>
      <c r="J33" s="1"/>
      <c r="K33" s="24"/>
      <c r="L33" s="1"/>
      <c r="M33" s="1"/>
    </row>
    <row r="34" spans="1:13" s="2" customFormat="1" x14ac:dyDescent="0.25">
      <c r="A34" s="14"/>
      <c r="B34" s="15" t="s">
        <v>83</v>
      </c>
      <c r="C34" s="16" t="s">
        <v>84</v>
      </c>
      <c r="D34" s="16" t="s">
        <v>56</v>
      </c>
      <c r="E34" s="17">
        <v>8</v>
      </c>
      <c r="F34" s="18">
        <v>8705584</v>
      </c>
      <c r="G34" s="19">
        <f t="shared" si="0"/>
        <v>4.0515404306314048E-2</v>
      </c>
      <c r="H34" s="20" t="s">
        <v>16</v>
      </c>
      <c r="J34" s="1"/>
      <c r="K34" s="24"/>
      <c r="L34" s="1"/>
      <c r="M34" s="1"/>
    </row>
    <row r="35" spans="1:13" s="2" customFormat="1" x14ac:dyDescent="0.25">
      <c r="A35" s="14"/>
      <c r="B35" s="15" t="s">
        <v>85</v>
      </c>
      <c r="C35" s="16" t="s">
        <v>86</v>
      </c>
      <c r="D35" s="16" t="s">
        <v>56</v>
      </c>
      <c r="E35" s="17">
        <v>60</v>
      </c>
      <c r="F35" s="18">
        <v>6227634</v>
      </c>
      <c r="G35" s="19">
        <f t="shared" si="0"/>
        <v>2.8983134202340451E-2</v>
      </c>
      <c r="H35" s="20" t="s">
        <v>16</v>
      </c>
      <c r="J35" s="1"/>
      <c r="K35" s="24"/>
      <c r="L35" s="1"/>
      <c r="M35" s="1"/>
    </row>
    <row r="36" spans="1:13" s="2" customFormat="1" x14ac:dyDescent="0.25">
      <c r="A36" s="14"/>
      <c r="B36" s="15" t="s">
        <v>87</v>
      </c>
      <c r="C36" s="16" t="s">
        <v>88</v>
      </c>
      <c r="D36" s="16" t="s">
        <v>15</v>
      </c>
      <c r="E36" s="17">
        <v>10</v>
      </c>
      <c r="F36" s="18">
        <v>10082530</v>
      </c>
      <c r="G36" s="19">
        <f t="shared" si="0"/>
        <v>4.6923650312321451E-2</v>
      </c>
      <c r="H36" s="20" t="s">
        <v>16</v>
      </c>
      <c r="J36" s="1"/>
      <c r="K36" s="24"/>
      <c r="L36" s="1"/>
      <c r="M36" s="1"/>
    </row>
    <row r="37" spans="1:13" s="2" customFormat="1" x14ac:dyDescent="0.25">
      <c r="A37" s="14"/>
      <c r="B37" s="15" t="s">
        <v>89</v>
      </c>
      <c r="C37" s="16" t="s">
        <v>90</v>
      </c>
      <c r="D37" s="16" t="s">
        <v>15</v>
      </c>
      <c r="E37" s="17">
        <v>50</v>
      </c>
      <c r="F37" s="18">
        <v>5108310</v>
      </c>
      <c r="G37" s="19">
        <f t="shared" si="0"/>
        <v>2.3773849631683198E-2</v>
      </c>
      <c r="H37" s="20" t="s">
        <v>16</v>
      </c>
      <c r="J37" s="1"/>
      <c r="K37" s="24"/>
      <c r="L37" s="1"/>
      <c r="M37" s="1"/>
    </row>
    <row r="38" spans="1:13" s="2" customFormat="1" x14ac:dyDescent="0.25">
      <c r="A38" s="14"/>
      <c r="B38" s="15" t="s">
        <v>91</v>
      </c>
      <c r="C38" s="16" t="s">
        <v>92</v>
      </c>
      <c r="D38" s="16" t="s">
        <v>15</v>
      </c>
      <c r="E38" s="17">
        <v>40</v>
      </c>
      <c r="F38" s="18">
        <v>3977912</v>
      </c>
      <c r="G38" s="19">
        <f t="shared" si="0"/>
        <v>1.8513027153024809E-2</v>
      </c>
      <c r="H38" s="20" t="s">
        <v>16</v>
      </c>
      <c r="J38" s="1"/>
      <c r="K38" s="24"/>
      <c r="L38" s="1"/>
      <c r="M38" s="1"/>
    </row>
    <row r="39" spans="1:13" s="2" customFormat="1" x14ac:dyDescent="0.25">
      <c r="A39" s="14"/>
      <c r="B39" s="15" t="s">
        <v>93</v>
      </c>
      <c r="C39" s="16" t="s">
        <v>94</v>
      </c>
      <c r="D39" s="16" t="s">
        <v>56</v>
      </c>
      <c r="E39" s="17">
        <v>1</v>
      </c>
      <c r="F39" s="18">
        <v>1070575</v>
      </c>
      <c r="G39" s="19">
        <f t="shared" si="0"/>
        <v>4.9824088728834467E-3</v>
      </c>
      <c r="H39" s="20" t="s">
        <v>16</v>
      </c>
      <c r="J39" s="1"/>
      <c r="K39" s="24"/>
      <c r="L39" s="1"/>
      <c r="M39" s="1"/>
    </row>
    <row r="40" spans="1:13" s="2" customFormat="1" x14ac:dyDescent="0.25">
      <c r="A40" s="14"/>
      <c r="B40" s="15" t="s">
        <v>95</v>
      </c>
      <c r="C40" s="16" t="s">
        <v>96</v>
      </c>
      <c r="D40" s="16" t="s">
        <v>56</v>
      </c>
      <c r="E40" s="17">
        <v>1</v>
      </c>
      <c r="F40" s="18">
        <v>1054228</v>
      </c>
      <c r="G40" s="19">
        <f t="shared" si="0"/>
        <v>4.9063306552480394E-3</v>
      </c>
      <c r="H40" s="20" t="s">
        <v>16</v>
      </c>
      <c r="J40" s="1"/>
      <c r="K40" s="24"/>
      <c r="L40" s="1"/>
      <c r="M40" s="1"/>
    </row>
    <row r="41" spans="1:13" s="2" customFormat="1" x14ac:dyDescent="0.25">
      <c r="A41" s="14"/>
      <c r="B41" s="15" t="s">
        <v>97</v>
      </c>
      <c r="C41" s="16" t="s">
        <v>98</v>
      </c>
      <c r="D41" s="16" t="s">
        <v>56</v>
      </c>
      <c r="E41" s="17">
        <v>50</v>
      </c>
      <c r="F41" s="18">
        <v>5088280</v>
      </c>
      <c r="G41" s="19">
        <f t="shared" si="0"/>
        <v>2.3680630894346855E-2</v>
      </c>
      <c r="H41" s="20" t="s">
        <v>16</v>
      </c>
      <c r="J41" s="1"/>
      <c r="K41" s="24"/>
      <c r="L41" s="1"/>
      <c r="M41" s="1"/>
    </row>
    <row r="42" spans="1:13" s="2" customFormat="1" x14ac:dyDescent="0.25">
      <c r="A42" s="14"/>
      <c r="B42" s="15" t="s">
        <v>99</v>
      </c>
      <c r="C42" s="16" t="s">
        <v>100</v>
      </c>
      <c r="D42" s="16" t="s">
        <v>101</v>
      </c>
      <c r="E42" s="17">
        <v>50</v>
      </c>
      <c r="F42" s="18">
        <v>5067020</v>
      </c>
      <c r="G42" s="19">
        <f t="shared" si="0"/>
        <v>2.3581687791213023E-2</v>
      </c>
      <c r="H42" s="20" t="s">
        <v>16</v>
      </c>
      <c r="J42" s="1"/>
      <c r="K42" s="24"/>
      <c r="L42" s="1"/>
      <c r="M42" s="1"/>
    </row>
    <row r="43" spans="1:13" s="2" customFormat="1" x14ac:dyDescent="0.25">
      <c r="A43" s="14"/>
      <c r="B43" s="15" t="s">
        <v>102</v>
      </c>
      <c r="C43" s="16" t="s">
        <v>103</v>
      </c>
      <c r="D43" s="16" t="s">
        <v>104</v>
      </c>
      <c r="E43" s="17">
        <v>3</v>
      </c>
      <c r="F43" s="18">
        <v>618873.59999999998</v>
      </c>
      <c r="G43" s="19">
        <f t="shared" si="0"/>
        <v>2.8802104624461814E-3</v>
      </c>
      <c r="H43" s="20" t="s">
        <v>16</v>
      </c>
      <c r="J43" s="1"/>
      <c r="K43" s="24"/>
      <c r="L43" s="1"/>
      <c r="M43" s="1"/>
    </row>
    <row r="44" spans="1:13" s="2" customFormat="1" x14ac:dyDescent="0.25">
      <c r="A44" s="14"/>
      <c r="B44" s="15" t="s">
        <v>105</v>
      </c>
      <c r="C44" s="16" t="s">
        <v>106</v>
      </c>
      <c r="D44" s="16" t="s">
        <v>104</v>
      </c>
      <c r="E44" s="17">
        <v>1</v>
      </c>
      <c r="F44" s="18">
        <v>1017308</v>
      </c>
      <c r="G44" s="19">
        <f t="shared" si="0"/>
        <v>4.7345066022047152E-3</v>
      </c>
      <c r="H44" s="20" t="s">
        <v>16</v>
      </c>
      <c r="J44" s="1"/>
      <c r="K44" s="24"/>
      <c r="L44" s="1"/>
      <c r="M44" s="1"/>
    </row>
    <row r="45" spans="1:13" s="2" customFormat="1" x14ac:dyDescent="0.25">
      <c r="A45" s="14"/>
      <c r="B45" s="15" t="s">
        <v>107</v>
      </c>
      <c r="C45" s="16" t="s">
        <v>108</v>
      </c>
      <c r="D45" s="16" t="s">
        <v>109</v>
      </c>
      <c r="E45" s="17">
        <v>1</v>
      </c>
      <c r="F45" s="18">
        <v>1027745</v>
      </c>
      <c r="G45" s="19">
        <f t="shared" si="0"/>
        <v>4.7830799402765779E-3</v>
      </c>
      <c r="H45" s="20" t="s">
        <v>16</v>
      </c>
      <c r="J45" s="1"/>
      <c r="K45" s="24"/>
      <c r="L45" s="1"/>
      <c r="M45" s="1"/>
    </row>
    <row r="46" spans="1:13" s="2" customFormat="1" x14ac:dyDescent="0.25">
      <c r="A46" s="14"/>
      <c r="B46" s="15" t="s">
        <v>110</v>
      </c>
      <c r="C46" s="16" t="s">
        <v>111</v>
      </c>
      <c r="D46" s="16" t="s">
        <v>112</v>
      </c>
      <c r="E46" s="17">
        <v>10</v>
      </c>
      <c r="F46" s="18">
        <v>2033186</v>
      </c>
      <c r="G46" s="19">
        <f t="shared" si="0"/>
        <v>9.4623580474253576E-3</v>
      </c>
      <c r="H46" s="20" t="s">
        <v>17</v>
      </c>
      <c r="J46" s="1"/>
      <c r="K46" s="24"/>
      <c r="L46" s="1"/>
      <c r="M46" s="1"/>
    </row>
    <row r="47" spans="1:13" s="2" customFormat="1" x14ac:dyDescent="0.25">
      <c r="A47" s="14"/>
      <c r="B47" s="15" t="s">
        <v>113</v>
      </c>
      <c r="C47" s="16" t="s">
        <v>114</v>
      </c>
      <c r="D47" s="16" t="s">
        <v>112</v>
      </c>
      <c r="E47" s="17">
        <v>60</v>
      </c>
      <c r="F47" s="18">
        <v>6209316</v>
      </c>
      <c r="G47" s="19">
        <f t="shared" si="0"/>
        <v>2.8897883037561266E-2</v>
      </c>
      <c r="H47" s="20" t="s">
        <v>38</v>
      </c>
      <c r="J47" s="1"/>
      <c r="K47" s="24"/>
      <c r="L47" s="1"/>
      <c r="M47" s="1"/>
    </row>
    <row r="48" spans="1:13" s="2" customFormat="1" x14ac:dyDescent="0.25">
      <c r="A48" s="14"/>
      <c r="B48" s="15" t="s">
        <v>115</v>
      </c>
      <c r="C48" s="16" t="s">
        <v>116</v>
      </c>
      <c r="D48" s="16" t="s">
        <v>117</v>
      </c>
      <c r="E48" s="17">
        <v>5</v>
      </c>
      <c r="F48" s="18">
        <v>5127015</v>
      </c>
      <c r="G48" s="19">
        <f t="shared" si="0"/>
        <v>2.3860901877408424E-2</v>
      </c>
      <c r="H48" s="20" t="s">
        <v>16</v>
      </c>
      <c r="J48" s="1"/>
      <c r="K48" s="24"/>
      <c r="L48" s="1"/>
      <c r="M48" s="1"/>
    </row>
    <row r="49" spans="1:13" s="2" customFormat="1" x14ac:dyDescent="0.25">
      <c r="A49" s="14"/>
      <c r="B49" s="15" t="s">
        <v>118</v>
      </c>
      <c r="C49" s="16" t="s">
        <v>119</v>
      </c>
      <c r="D49" s="16" t="s">
        <v>117</v>
      </c>
      <c r="E49" s="17">
        <v>4</v>
      </c>
      <c r="F49" s="18">
        <v>3918188</v>
      </c>
      <c r="G49" s="19">
        <f t="shared" si="0"/>
        <v>1.8235074288887231E-2</v>
      </c>
      <c r="H49" s="20" t="s">
        <v>16</v>
      </c>
      <c r="J49" s="1"/>
      <c r="K49" s="24"/>
      <c r="L49" s="1"/>
      <c r="M49" s="1"/>
    </row>
    <row r="50" spans="1:13" s="2" customFormat="1" x14ac:dyDescent="0.25">
      <c r="A50" s="14"/>
      <c r="B50" s="15" t="s">
        <v>120</v>
      </c>
      <c r="C50" s="16" t="s">
        <v>121</v>
      </c>
      <c r="D50" s="16" t="s">
        <v>117</v>
      </c>
      <c r="E50" s="17">
        <v>3</v>
      </c>
      <c r="F50" s="18">
        <v>3002076</v>
      </c>
      <c r="G50" s="19">
        <f t="shared" si="0"/>
        <v>1.3971529411270061E-2</v>
      </c>
      <c r="H50" s="20" t="s">
        <v>16</v>
      </c>
      <c r="J50" s="1"/>
      <c r="K50" s="24"/>
      <c r="L50" s="1"/>
      <c r="M50" s="1"/>
    </row>
    <row r="51" spans="1:13" s="2" customFormat="1" x14ac:dyDescent="0.25">
      <c r="A51" s="14"/>
      <c r="B51" s="15" t="s">
        <v>122</v>
      </c>
      <c r="C51" s="16" t="s">
        <v>123</v>
      </c>
      <c r="D51" s="16" t="s">
        <v>117</v>
      </c>
      <c r="E51" s="17">
        <v>1</v>
      </c>
      <c r="F51" s="18">
        <v>981184</v>
      </c>
      <c r="G51" s="19">
        <f>+F51/$F$73</f>
        <v>4.5663870980839939E-3</v>
      </c>
      <c r="H51" s="20" t="s">
        <v>16</v>
      </c>
      <c r="J51" s="1"/>
      <c r="K51" s="24"/>
      <c r="L51" s="1"/>
      <c r="M51" s="1"/>
    </row>
    <row r="52" spans="1:13" s="2" customFormat="1" x14ac:dyDescent="0.25">
      <c r="A52" s="14"/>
      <c r="B52" s="15" t="s">
        <v>124</v>
      </c>
      <c r="C52" s="16" t="s">
        <v>125</v>
      </c>
      <c r="D52" s="16" t="s">
        <v>117</v>
      </c>
      <c r="E52" s="17">
        <v>1</v>
      </c>
      <c r="F52" s="18">
        <v>996273</v>
      </c>
      <c r="G52" s="19">
        <f>+F52/$F$73</f>
        <v>4.6366106391557901E-3</v>
      </c>
      <c r="H52" s="20" t="s">
        <v>16</v>
      </c>
      <c r="J52" s="1"/>
      <c r="K52" s="24"/>
      <c r="L52" s="1"/>
      <c r="M52" s="1"/>
    </row>
    <row r="53" spans="1:13" s="2" customFormat="1" x14ac:dyDescent="0.25">
      <c r="A53" s="14"/>
      <c r="B53" s="15"/>
      <c r="C53" s="16"/>
      <c r="D53" s="16"/>
      <c r="E53" s="17"/>
      <c r="F53" s="18"/>
      <c r="G53" s="19"/>
      <c r="H53" s="20"/>
      <c r="J53" s="1"/>
      <c r="K53" s="24"/>
      <c r="L53" s="1"/>
      <c r="M53" s="1"/>
    </row>
    <row r="54" spans="1:13" s="2" customFormat="1" x14ac:dyDescent="0.25">
      <c r="A54" s="14"/>
      <c r="B54" s="25"/>
      <c r="C54" s="16"/>
      <c r="D54" s="16"/>
      <c r="E54" s="17"/>
      <c r="F54" s="18"/>
      <c r="G54" s="19"/>
      <c r="H54" s="20"/>
      <c r="J54" s="1"/>
      <c r="K54" s="24"/>
      <c r="L54" s="1"/>
      <c r="M54" s="1"/>
    </row>
    <row r="55" spans="1:13" s="2" customFormat="1" x14ac:dyDescent="0.25">
      <c r="A55" s="14"/>
      <c r="B55" s="25"/>
      <c r="C55" s="16"/>
      <c r="D55" s="16"/>
      <c r="E55" s="17"/>
      <c r="F55" s="18"/>
      <c r="G55" s="19"/>
      <c r="H55" s="20"/>
      <c r="J55" s="1"/>
      <c r="K55" s="24"/>
      <c r="L55" s="1"/>
      <c r="M55" s="1"/>
    </row>
    <row r="56" spans="1:13" s="2" customFormat="1" x14ac:dyDescent="0.25">
      <c r="A56" s="14"/>
      <c r="B56" s="25"/>
      <c r="C56" s="16"/>
      <c r="D56" s="16"/>
      <c r="E56" s="17"/>
      <c r="F56" s="18"/>
      <c r="G56" s="19"/>
      <c r="H56" s="20"/>
      <c r="J56" s="1"/>
      <c r="K56" s="24"/>
      <c r="L56" s="1"/>
      <c r="M56" s="1"/>
    </row>
    <row r="57" spans="1:13" s="2" customFormat="1" x14ac:dyDescent="0.25">
      <c r="A57" s="14"/>
      <c r="B57" s="25"/>
      <c r="C57" s="16"/>
      <c r="D57" s="16"/>
      <c r="E57" s="17"/>
      <c r="F57" s="18"/>
      <c r="G57" s="19"/>
      <c r="H57" s="20"/>
      <c r="J57" s="1"/>
      <c r="K57" s="24"/>
      <c r="L57" s="1"/>
      <c r="M57" s="1"/>
    </row>
    <row r="58" spans="1:13" s="2" customFormat="1" x14ac:dyDescent="0.25">
      <c r="A58" s="14"/>
      <c r="B58" s="25"/>
      <c r="C58" s="16"/>
      <c r="D58" s="16"/>
      <c r="E58" s="17"/>
      <c r="F58" s="18"/>
      <c r="G58" s="19"/>
      <c r="H58" s="20"/>
      <c r="J58" s="1"/>
      <c r="K58" s="24"/>
      <c r="L58" s="1"/>
      <c r="M58" s="1"/>
    </row>
    <row r="59" spans="1:13" s="2" customFormat="1" x14ac:dyDescent="0.25">
      <c r="A59" s="14"/>
      <c r="B59" s="25"/>
      <c r="C59" s="16"/>
      <c r="D59" s="16"/>
      <c r="E59" s="17"/>
      <c r="F59" s="18"/>
      <c r="G59" s="19"/>
      <c r="H59" s="20"/>
      <c r="J59" s="1"/>
      <c r="K59" s="24"/>
      <c r="L59" s="1"/>
      <c r="M59" s="1"/>
    </row>
    <row r="60" spans="1:13" s="2" customFormat="1" outlineLevel="1" x14ac:dyDescent="0.25">
      <c r="A60" s="14"/>
      <c r="B60" s="25"/>
      <c r="C60" s="16"/>
      <c r="D60" s="16"/>
      <c r="E60" s="17"/>
      <c r="F60" s="18"/>
      <c r="G60" s="19"/>
      <c r="H60" s="20"/>
      <c r="J60" s="1"/>
      <c r="K60" s="1"/>
      <c r="L60" s="1"/>
      <c r="M60" s="1"/>
    </row>
    <row r="61" spans="1:13" s="2" customFormat="1" x14ac:dyDescent="0.25">
      <c r="A61" s="1"/>
      <c r="B61" s="26"/>
      <c r="C61" s="26" t="s">
        <v>126</v>
      </c>
      <c r="D61" s="26"/>
      <c r="E61" s="27"/>
      <c r="F61" s="28">
        <f>SUM(F7:F60)</f>
        <v>190367471.20000002</v>
      </c>
      <c r="G61" s="29">
        <f>+F61/$F$73</f>
        <v>0.88596182202579365</v>
      </c>
      <c r="H61" s="30"/>
      <c r="I61" s="31"/>
      <c r="J61" s="1"/>
      <c r="K61" s="1"/>
      <c r="L61" s="1"/>
      <c r="M61" s="1"/>
    </row>
    <row r="62" spans="1:13" s="2" customFormat="1" x14ac:dyDescent="0.25">
      <c r="A62" s="1"/>
      <c r="E62" s="3"/>
      <c r="F62" s="32"/>
      <c r="G62" s="8"/>
      <c r="J62" s="1"/>
      <c r="K62" s="1"/>
      <c r="L62" s="1"/>
      <c r="M62" s="1"/>
    </row>
    <row r="63" spans="1:13" s="2" customFormat="1" x14ac:dyDescent="0.25">
      <c r="A63" s="1"/>
      <c r="B63" s="33"/>
      <c r="C63" s="33" t="s">
        <v>127</v>
      </c>
      <c r="D63" s="33"/>
      <c r="E63" s="33"/>
      <c r="F63" s="34" t="s">
        <v>10</v>
      </c>
      <c r="G63" s="35" t="s">
        <v>11</v>
      </c>
      <c r="J63" s="1"/>
      <c r="K63" s="1"/>
      <c r="L63" s="1"/>
      <c r="M63" s="1"/>
    </row>
    <row r="64" spans="1:13" s="2" customFormat="1" x14ac:dyDescent="0.25">
      <c r="A64" s="1"/>
      <c r="B64" s="36"/>
      <c r="C64" s="26" t="s">
        <v>128</v>
      </c>
      <c r="D64" s="16"/>
      <c r="E64" s="37"/>
      <c r="F64" s="38" t="s">
        <v>129</v>
      </c>
      <c r="G64" s="39">
        <v>0</v>
      </c>
      <c r="J64" s="1"/>
      <c r="K64" s="1"/>
      <c r="L64" s="1"/>
      <c r="M64" s="1"/>
    </row>
    <row r="65" spans="1:13" s="2" customFormat="1" x14ac:dyDescent="0.25">
      <c r="A65" s="40"/>
      <c r="B65" s="36" t="s">
        <v>130</v>
      </c>
      <c r="C65" s="26" t="s">
        <v>131</v>
      </c>
      <c r="D65" s="26"/>
      <c r="E65" s="27"/>
      <c r="F65" s="18">
        <v>17216141.849999998</v>
      </c>
      <c r="G65" s="39">
        <f>+F65/$F$73</f>
        <v>8.0123165504761479E-2</v>
      </c>
      <c r="J65" s="1"/>
      <c r="K65" s="1"/>
      <c r="L65" s="1"/>
      <c r="M65" s="1"/>
    </row>
    <row r="66" spans="1:13" s="2" customFormat="1" x14ac:dyDescent="0.25">
      <c r="A66" s="1"/>
      <c r="B66" s="36"/>
      <c r="C66" s="26" t="s">
        <v>132</v>
      </c>
      <c r="D66" s="16"/>
      <c r="E66" s="37"/>
      <c r="F66" s="38" t="s">
        <v>129</v>
      </c>
      <c r="G66" s="39">
        <v>0</v>
      </c>
      <c r="J66" s="1"/>
      <c r="K66" s="1"/>
      <c r="L66" s="1"/>
      <c r="M66" s="1"/>
    </row>
    <row r="67" spans="1:13" s="2" customFormat="1" x14ac:dyDescent="0.25">
      <c r="A67" s="1"/>
      <c r="B67" s="36"/>
      <c r="C67" s="26" t="s">
        <v>133</v>
      </c>
      <c r="D67" s="16"/>
      <c r="E67" s="37"/>
      <c r="F67" s="38" t="s">
        <v>129</v>
      </c>
      <c r="G67" s="39">
        <v>0</v>
      </c>
      <c r="J67" s="1"/>
      <c r="K67" s="1"/>
      <c r="L67" s="1"/>
      <c r="M67" s="1"/>
    </row>
    <row r="68" spans="1:13" s="2" customFormat="1" x14ac:dyDescent="0.25">
      <c r="A68" s="1"/>
      <c r="B68" s="36"/>
      <c r="C68" s="26" t="s">
        <v>134</v>
      </c>
      <c r="D68" s="16"/>
      <c r="E68" s="37"/>
      <c r="F68" s="38" t="s">
        <v>129</v>
      </c>
      <c r="G68" s="39">
        <v>0</v>
      </c>
      <c r="J68" s="1"/>
      <c r="K68" s="1"/>
      <c r="L68" s="1"/>
      <c r="M68" s="1"/>
    </row>
    <row r="69" spans="1:13" s="2" customFormat="1" x14ac:dyDescent="0.25">
      <c r="A69" s="36"/>
      <c r="B69" s="16" t="s">
        <v>135</v>
      </c>
      <c r="C69" s="16" t="s">
        <v>136</v>
      </c>
      <c r="D69" s="16"/>
      <c r="E69" s="37"/>
      <c r="F69" s="18">
        <v>7287351.4400000004</v>
      </c>
      <c r="G69" s="39">
        <f>+F69/$F$73</f>
        <v>3.3915012469444887E-2</v>
      </c>
      <c r="J69" s="1"/>
      <c r="K69" s="1"/>
      <c r="L69" s="1"/>
      <c r="M69" s="1"/>
    </row>
    <row r="70" spans="1:13" s="2" customFormat="1" x14ac:dyDescent="0.25">
      <c r="A70" s="1"/>
      <c r="B70" s="36"/>
      <c r="C70" s="16"/>
      <c r="D70" s="16"/>
      <c r="E70" s="37"/>
      <c r="F70" s="38"/>
      <c r="G70" s="39"/>
      <c r="J70" s="1"/>
      <c r="K70" s="1"/>
      <c r="L70" s="1"/>
      <c r="M70" s="1"/>
    </row>
    <row r="71" spans="1:13" s="2" customFormat="1" x14ac:dyDescent="0.25">
      <c r="A71" s="1"/>
      <c r="B71" s="36"/>
      <c r="C71" s="16" t="s">
        <v>137</v>
      </c>
      <c r="D71" s="16"/>
      <c r="E71" s="37"/>
      <c r="F71" s="41">
        <f>SUM(F64:F70)</f>
        <v>24503493.289999999</v>
      </c>
      <c r="G71" s="39">
        <f>+F71/$F$73</f>
        <v>0.11403817797420637</v>
      </c>
      <c r="J71" s="1"/>
      <c r="K71" s="1"/>
      <c r="L71" s="1"/>
      <c r="M71" s="1"/>
    </row>
    <row r="72" spans="1:13" s="2" customFormat="1" x14ac:dyDescent="0.25">
      <c r="A72" s="1"/>
      <c r="B72" s="36"/>
      <c r="C72" s="16"/>
      <c r="D72" s="16"/>
      <c r="E72" s="37"/>
      <c r="F72" s="41"/>
      <c r="G72" s="39"/>
      <c r="J72" s="1"/>
      <c r="K72" s="1"/>
      <c r="L72" s="1"/>
      <c r="M72" s="1"/>
    </row>
    <row r="73" spans="1:13" s="2" customFormat="1" x14ac:dyDescent="0.25">
      <c r="A73" s="1"/>
      <c r="B73" s="42"/>
      <c r="C73" s="43" t="s">
        <v>138</v>
      </c>
      <c r="D73" s="44"/>
      <c r="E73" s="45"/>
      <c r="F73" s="46">
        <f>+F71+F61</f>
        <v>214870964.49000001</v>
      </c>
      <c r="G73" s="47">
        <v>1</v>
      </c>
      <c r="J73" s="1"/>
      <c r="K73" s="1"/>
      <c r="L73" s="1"/>
      <c r="M73" s="1"/>
    </row>
    <row r="74" spans="1:13" s="2" customFormat="1" x14ac:dyDescent="0.25">
      <c r="A74" s="1"/>
      <c r="E74" s="3"/>
      <c r="F74" s="48"/>
      <c r="G74" s="8"/>
      <c r="J74" s="1"/>
      <c r="K74" s="1"/>
      <c r="L74" s="1"/>
      <c r="M74" s="1"/>
    </row>
    <row r="75" spans="1:13" s="2" customFormat="1" x14ac:dyDescent="0.25">
      <c r="A75" s="1"/>
      <c r="C75" s="26" t="s">
        <v>139</v>
      </c>
      <c r="D75" s="49">
        <v>7.9821173270261498</v>
      </c>
      <c r="E75" s="3"/>
      <c r="F75" s="3">
        <v>0</v>
      </c>
      <c r="G75" s="8"/>
      <c r="J75" s="1"/>
      <c r="K75" s="1"/>
      <c r="L75" s="1"/>
      <c r="M75" s="1"/>
    </row>
    <row r="76" spans="1:13" s="2" customFormat="1" x14ac:dyDescent="0.25">
      <c r="A76" s="1"/>
      <c r="C76" s="26" t="s">
        <v>140</v>
      </c>
      <c r="D76" s="49">
        <v>5.1948630416416641</v>
      </c>
      <c r="E76" s="3"/>
      <c r="G76" s="8"/>
      <c r="J76" s="1"/>
      <c r="K76" s="1"/>
      <c r="L76" s="1"/>
      <c r="M76" s="1"/>
    </row>
    <row r="77" spans="1:13" s="2" customFormat="1" x14ac:dyDescent="0.25">
      <c r="A77" s="1"/>
      <c r="C77" s="26" t="s">
        <v>141</v>
      </c>
      <c r="D77" s="49">
        <v>6.4606409972358598</v>
      </c>
      <c r="E77" s="3"/>
      <c r="G77" s="8"/>
      <c r="J77" s="1"/>
      <c r="K77" s="1"/>
      <c r="L77" s="1"/>
      <c r="M77" s="1"/>
    </row>
    <row r="78" spans="1:13" s="2" customFormat="1" x14ac:dyDescent="0.25">
      <c r="A78" s="1"/>
      <c r="C78" s="26" t="s">
        <v>142</v>
      </c>
      <c r="D78" s="50">
        <v>18.807700000000001</v>
      </c>
      <c r="E78" s="3"/>
      <c r="G78" s="8"/>
      <c r="J78" s="1"/>
      <c r="K78" s="1"/>
      <c r="L78" s="1"/>
      <c r="M78" s="1"/>
    </row>
    <row r="79" spans="1:13" s="2" customFormat="1" x14ac:dyDescent="0.25">
      <c r="A79" s="1"/>
      <c r="C79" s="26" t="s">
        <v>143</v>
      </c>
      <c r="D79" s="50">
        <v>18.856400000000001</v>
      </c>
      <c r="E79" s="3"/>
      <c r="G79" s="8"/>
      <c r="J79" s="1"/>
      <c r="K79" s="1"/>
      <c r="L79" s="1"/>
      <c r="M79" s="1"/>
    </row>
    <row r="80" spans="1:13" s="2" customFormat="1" x14ac:dyDescent="0.25">
      <c r="A80" s="40"/>
      <c r="C80" s="26" t="s">
        <v>144</v>
      </c>
      <c r="D80" s="51"/>
      <c r="E80" s="3"/>
      <c r="G80" s="8"/>
      <c r="J80" s="1"/>
      <c r="K80" s="1"/>
      <c r="L80" s="1"/>
      <c r="M80" s="1"/>
    </row>
    <row r="81" spans="1:13" s="2" customFormat="1" x14ac:dyDescent="0.25">
      <c r="A81" s="1"/>
      <c r="C81" s="26" t="s">
        <v>145</v>
      </c>
      <c r="D81" s="52">
        <v>0</v>
      </c>
      <c r="E81" s="3"/>
      <c r="G81" s="8"/>
      <c r="J81" s="1"/>
      <c r="K81" s="1"/>
      <c r="L81" s="1"/>
      <c r="M81" s="1"/>
    </row>
    <row r="82" spans="1:13" s="2" customFormat="1" x14ac:dyDescent="0.25">
      <c r="A82" s="1"/>
      <c r="C82" s="26" t="s">
        <v>146</v>
      </c>
      <c r="D82" s="52">
        <v>0</v>
      </c>
      <c r="E82" s="3"/>
      <c r="F82" s="48"/>
      <c r="G82" s="53"/>
      <c r="J82" s="1"/>
      <c r="K82" s="1"/>
      <c r="L82" s="1"/>
      <c r="M82" s="1"/>
    </row>
    <row r="83" spans="1:13" s="2" customFormat="1" x14ac:dyDescent="0.25">
      <c r="A83" s="1"/>
      <c r="B83" s="54"/>
      <c r="C83" s="55"/>
      <c r="E83" s="3"/>
      <c r="G83" s="8"/>
      <c r="J83" s="1"/>
      <c r="K83" s="1"/>
      <c r="L83" s="1"/>
      <c r="M83" s="1"/>
    </row>
    <row r="84" spans="1:13" s="2" customFormat="1" x14ac:dyDescent="0.25">
      <c r="A84" s="1"/>
      <c r="E84" s="3"/>
      <c r="F84" s="3"/>
      <c r="G84" s="8"/>
      <c r="J84" s="1"/>
      <c r="K84" s="1"/>
      <c r="L84" s="1"/>
      <c r="M84" s="1"/>
    </row>
    <row r="85" spans="1:13" s="2" customFormat="1" x14ac:dyDescent="0.25">
      <c r="A85" s="1"/>
      <c r="C85" s="33" t="s">
        <v>147</v>
      </c>
      <c r="D85" s="33"/>
      <c r="E85" s="33"/>
      <c r="F85" s="33"/>
      <c r="G85" s="35"/>
      <c r="J85" s="1"/>
      <c r="K85" s="1"/>
      <c r="L85" s="1"/>
      <c r="M85" s="1"/>
    </row>
    <row r="86" spans="1:13" s="2" customFormat="1" x14ac:dyDescent="0.25">
      <c r="A86" s="1"/>
      <c r="C86" s="33" t="s">
        <v>148</v>
      </c>
      <c r="D86" s="33"/>
      <c r="E86" s="33"/>
      <c r="F86" s="33" t="s">
        <v>10</v>
      </c>
      <c r="G86" s="35" t="s">
        <v>11</v>
      </c>
      <c r="J86" s="1"/>
      <c r="K86" s="1"/>
      <c r="L86" s="1"/>
      <c r="M86" s="1"/>
    </row>
    <row r="87" spans="1:13" s="2" customFormat="1" x14ac:dyDescent="0.25">
      <c r="A87" s="1"/>
      <c r="C87" s="26" t="s">
        <v>149</v>
      </c>
      <c r="D87" s="16"/>
      <c r="E87" s="37"/>
      <c r="F87" s="56">
        <f>SUMIF(Table13456768578[[Industry ]],A87,Table13456768578[Market Value])</f>
        <v>0</v>
      </c>
      <c r="G87" s="57">
        <f>+F87/$F$73</f>
        <v>0</v>
      </c>
      <c r="J87" s="1"/>
      <c r="K87" s="1"/>
      <c r="L87" s="1"/>
      <c r="M87" s="1"/>
    </row>
    <row r="88" spans="1:13" s="2" customFormat="1" x14ac:dyDescent="0.25">
      <c r="A88" s="36"/>
      <c r="C88" s="16" t="s">
        <v>150</v>
      </c>
      <c r="D88" s="16"/>
      <c r="E88" s="37"/>
      <c r="F88" s="56">
        <f>SUMIF(Table13456768578[[Industry ]],A88,Table13456768578[Market Value])</f>
        <v>0</v>
      </c>
      <c r="G88" s="57">
        <f>+F88/$F$73</f>
        <v>0</v>
      </c>
      <c r="J88" s="1"/>
      <c r="K88" s="1"/>
      <c r="L88" s="1"/>
      <c r="M88" s="1"/>
    </row>
    <row r="89" spans="1:13" s="2" customFormat="1" x14ac:dyDescent="0.25">
      <c r="A89" s="1"/>
      <c r="C89" s="16" t="s">
        <v>151</v>
      </c>
      <c r="D89" s="16"/>
      <c r="E89" s="37"/>
      <c r="F89" s="56">
        <f t="shared" ref="F89:F98" si="2">SUMIF($E$101:$E$110,C89,$H$101:$H$110)</f>
        <v>190367471.20000002</v>
      </c>
      <c r="G89" s="58">
        <f>+F89/$F$73</f>
        <v>0.88596182202579365</v>
      </c>
      <c r="J89" s="1"/>
      <c r="K89" s="1"/>
      <c r="L89" s="1"/>
      <c r="M89" s="1"/>
    </row>
    <row r="90" spans="1:13" s="2" customFormat="1" x14ac:dyDescent="0.25">
      <c r="A90" s="1"/>
      <c r="C90" s="16" t="s">
        <v>152</v>
      </c>
      <c r="D90" s="16"/>
      <c r="E90" s="37"/>
      <c r="F90" s="56">
        <f t="shared" si="2"/>
        <v>0</v>
      </c>
      <c r="G90" s="57">
        <f t="shared" ref="G90:G98" si="3">+F90/$F$73</f>
        <v>0</v>
      </c>
      <c r="J90" s="1"/>
      <c r="K90" s="1"/>
      <c r="L90" s="1"/>
      <c r="M90" s="1"/>
    </row>
    <row r="91" spans="1:13" s="2" customFormat="1" x14ac:dyDescent="0.25">
      <c r="A91" s="1"/>
      <c r="C91" s="16" t="s">
        <v>153</v>
      </c>
      <c r="D91" s="16"/>
      <c r="E91" s="37"/>
      <c r="F91" s="56">
        <f t="shared" si="2"/>
        <v>0</v>
      </c>
      <c r="G91" s="57">
        <f t="shared" si="3"/>
        <v>0</v>
      </c>
      <c r="J91" s="1"/>
      <c r="K91" s="1"/>
      <c r="L91" s="1"/>
      <c r="M91" s="1"/>
    </row>
    <row r="92" spans="1:13" s="2" customFormat="1" x14ac:dyDescent="0.25">
      <c r="A92" s="1"/>
      <c r="C92" s="16" t="s">
        <v>154</v>
      </c>
      <c r="D92" s="16"/>
      <c r="E92" s="37"/>
      <c r="F92" s="56">
        <f t="shared" si="2"/>
        <v>0</v>
      </c>
      <c r="G92" s="57">
        <f t="shared" si="3"/>
        <v>0</v>
      </c>
      <c r="J92" s="1"/>
      <c r="K92" s="1"/>
      <c r="L92" s="1"/>
      <c r="M92" s="1"/>
    </row>
    <row r="93" spans="1:13" s="2" customFormat="1" x14ac:dyDescent="0.25">
      <c r="A93" s="1"/>
      <c r="C93" s="16" t="s">
        <v>155</v>
      </c>
      <c r="D93" s="16"/>
      <c r="E93" s="37"/>
      <c r="F93" s="56">
        <f t="shared" si="2"/>
        <v>0</v>
      </c>
      <c r="G93" s="57">
        <f t="shared" si="3"/>
        <v>0</v>
      </c>
      <c r="J93" s="1"/>
      <c r="K93" s="1"/>
      <c r="L93" s="1"/>
      <c r="M93" s="1"/>
    </row>
    <row r="94" spans="1:13" s="2" customFormat="1" x14ac:dyDescent="0.25">
      <c r="A94" s="1"/>
      <c r="C94" s="16" t="s">
        <v>156</v>
      </c>
      <c r="D94" s="16"/>
      <c r="E94" s="37"/>
      <c r="F94" s="56">
        <f t="shared" si="2"/>
        <v>0</v>
      </c>
      <c r="G94" s="57">
        <f t="shared" si="3"/>
        <v>0</v>
      </c>
      <c r="J94" s="1"/>
      <c r="K94" s="1"/>
      <c r="L94" s="1"/>
      <c r="M94" s="1"/>
    </row>
    <row r="95" spans="1:13" s="2" customFormat="1" x14ac:dyDescent="0.25">
      <c r="A95" s="1"/>
      <c r="C95" s="16" t="s">
        <v>157</v>
      </c>
      <c r="D95" s="16"/>
      <c r="E95" s="37"/>
      <c r="F95" s="56">
        <f t="shared" si="2"/>
        <v>0</v>
      </c>
      <c r="G95" s="57">
        <f t="shared" si="3"/>
        <v>0</v>
      </c>
      <c r="J95" s="1"/>
      <c r="K95" s="1"/>
      <c r="L95" s="1"/>
      <c r="M95" s="1"/>
    </row>
    <row r="96" spans="1:13" s="2" customFormat="1" x14ac:dyDescent="0.25">
      <c r="A96" s="1"/>
      <c r="C96" s="16" t="s">
        <v>158</v>
      </c>
      <c r="D96" s="16"/>
      <c r="E96" s="37"/>
      <c r="F96" s="56">
        <f t="shared" si="2"/>
        <v>0</v>
      </c>
      <c r="G96" s="57">
        <f t="shared" si="3"/>
        <v>0</v>
      </c>
      <c r="J96" s="1"/>
      <c r="K96" s="1"/>
      <c r="L96" s="1"/>
      <c r="M96" s="1"/>
    </row>
    <row r="97" spans="1:13" s="2" customFormat="1" x14ac:dyDescent="0.25">
      <c r="A97" s="1"/>
      <c r="C97" s="16" t="s">
        <v>159</v>
      </c>
      <c r="D97" s="16"/>
      <c r="E97" s="37"/>
      <c r="F97" s="56">
        <f t="shared" si="2"/>
        <v>0</v>
      </c>
      <c r="G97" s="57">
        <f t="shared" si="3"/>
        <v>0</v>
      </c>
      <c r="J97" s="1"/>
      <c r="K97" s="1"/>
      <c r="L97" s="1"/>
      <c r="M97" s="1"/>
    </row>
    <row r="98" spans="1:13" s="2" customFormat="1" x14ac:dyDescent="0.25">
      <c r="A98" s="1"/>
      <c r="C98" s="16" t="s">
        <v>160</v>
      </c>
      <c r="D98" s="16"/>
      <c r="E98" s="37"/>
      <c r="F98" s="56">
        <f t="shared" si="2"/>
        <v>0</v>
      </c>
      <c r="G98" s="57">
        <f t="shared" si="3"/>
        <v>0</v>
      </c>
      <c r="J98" s="1"/>
      <c r="K98" s="1"/>
      <c r="L98" s="1"/>
      <c r="M98" s="1"/>
    </row>
    <row r="99" spans="1:13" s="2" customFormat="1" x14ac:dyDescent="0.25">
      <c r="A99" s="1"/>
      <c r="C99" s="16" t="s">
        <v>161</v>
      </c>
      <c r="D99" s="16"/>
      <c r="E99" s="37"/>
      <c r="F99" s="59">
        <f>SUM(F87:F98)</f>
        <v>190367471.20000002</v>
      </c>
      <c r="G99" s="60">
        <f>SUM(G87:G98)</f>
        <v>0.88596182202579365</v>
      </c>
      <c r="J99" s="1"/>
      <c r="K99" s="1"/>
      <c r="L99" s="1"/>
      <c r="M99" s="1"/>
    </row>
    <row r="100" spans="1:13" s="2" customFormat="1" x14ac:dyDescent="0.25">
      <c r="A100" s="1"/>
      <c r="E100" s="3"/>
      <c r="G100" s="8"/>
      <c r="J100" s="1"/>
      <c r="K100" s="1"/>
      <c r="L100" s="1"/>
      <c r="M100" s="1"/>
    </row>
    <row r="101" spans="1:13" x14ac:dyDescent="0.25">
      <c r="E101" s="1" t="s">
        <v>151</v>
      </c>
      <c r="F101" s="1" t="s">
        <v>17</v>
      </c>
      <c r="G101" s="61">
        <f>H101/$F$73</f>
        <v>0.13525114698013332</v>
      </c>
      <c r="H101" s="1">
        <f t="shared" ref="H101:H110" si="4">SUMIF($H$7:$H$60,F101,$F$7:$F$60)</f>
        <v>29061544.399999999</v>
      </c>
    </row>
    <row r="102" spans="1:13" x14ac:dyDescent="0.25">
      <c r="E102" s="1" t="s">
        <v>151</v>
      </c>
      <c r="F102" s="1" t="s">
        <v>20</v>
      </c>
      <c r="G102" s="62">
        <f t="shared" ref="G102:G110" si="5">H102/$F$73</f>
        <v>0</v>
      </c>
      <c r="H102" s="1">
        <f t="shared" si="4"/>
        <v>0</v>
      </c>
      <c r="K102" s="22" t="s">
        <v>16</v>
      </c>
    </row>
    <row r="103" spans="1:13" x14ac:dyDescent="0.25">
      <c r="E103" s="1" t="s">
        <v>151</v>
      </c>
      <c r="F103" s="22" t="s">
        <v>16</v>
      </c>
      <c r="G103" s="61">
        <f>H103/$F$73</f>
        <v>0.65620822773642873</v>
      </c>
      <c r="H103" s="1">
        <f t="shared" si="4"/>
        <v>141000094.80000001</v>
      </c>
      <c r="K103" s="1" t="s">
        <v>26</v>
      </c>
    </row>
    <row r="104" spans="1:13" x14ac:dyDescent="0.25">
      <c r="E104" s="1" t="s">
        <v>151</v>
      </c>
      <c r="F104" s="1" t="s">
        <v>26</v>
      </c>
      <c r="G104" s="62">
        <f t="shared" si="5"/>
        <v>0</v>
      </c>
      <c r="H104" s="1">
        <f t="shared" si="4"/>
        <v>0</v>
      </c>
      <c r="K104" s="1" t="s">
        <v>26</v>
      </c>
    </row>
    <row r="105" spans="1:13" x14ac:dyDescent="0.25">
      <c r="E105" s="1" t="s">
        <v>153</v>
      </c>
      <c r="F105" s="1" t="s">
        <v>29</v>
      </c>
      <c r="G105" s="61">
        <f t="shared" si="5"/>
        <v>0</v>
      </c>
      <c r="H105" s="1">
        <f t="shared" si="4"/>
        <v>0</v>
      </c>
      <c r="K105" s="1" t="s">
        <v>17</v>
      </c>
    </row>
    <row r="106" spans="1:13" x14ac:dyDescent="0.25">
      <c r="E106" s="1" t="s">
        <v>153</v>
      </c>
      <c r="F106" s="23" t="s">
        <v>32</v>
      </c>
      <c r="G106" s="62">
        <f t="shared" si="5"/>
        <v>0</v>
      </c>
      <c r="H106" s="1">
        <f t="shared" si="4"/>
        <v>0</v>
      </c>
      <c r="K106" s="1" t="s">
        <v>29</v>
      </c>
    </row>
    <row r="107" spans="1:13" x14ac:dyDescent="0.25">
      <c r="E107" s="1" t="s">
        <v>154</v>
      </c>
      <c r="F107" s="1" t="s">
        <v>35</v>
      </c>
      <c r="G107" s="62">
        <f t="shared" si="5"/>
        <v>0</v>
      </c>
      <c r="H107" s="1">
        <f t="shared" si="4"/>
        <v>0</v>
      </c>
      <c r="K107" s="1" t="s">
        <v>38</v>
      </c>
    </row>
    <row r="108" spans="1:13" x14ac:dyDescent="0.25">
      <c r="E108" s="1" t="s">
        <v>151</v>
      </c>
      <c r="F108" s="1" t="s">
        <v>38</v>
      </c>
      <c r="G108" s="61">
        <f t="shared" si="5"/>
        <v>9.4502447309231602E-2</v>
      </c>
      <c r="H108" s="1">
        <f t="shared" si="4"/>
        <v>20305832</v>
      </c>
    </row>
    <row r="109" spans="1:13" x14ac:dyDescent="0.25">
      <c r="E109" s="1" t="s">
        <v>154</v>
      </c>
      <c r="F109" s="1" t="s">
        <v>41</v>
      </c>
      <c r="G109" s="62">
        <f t="shared" si="5"/>
        <v>0</v>
      </c>
      <c r="H109" s="1">
        <f t="shared" si="4"/>
        <v>0</v>
      </c>
    </row>
    <row r="110" spans="1:13" x14ac:dyDescent="0.25">
      <c r="E110" s="1" t="s">
        <v>151</v>
      </c>
      <c r="F110" s="1" t="s">
        <v>44</v>
      </c>
      <c r="G110" s="62">
        <f t="shared" si="5"/>
        <v>0</v>
      </c>
      <c r="H110" s="1">
        <f t="shared" si="4"/>
        <v>0</v>
      </c>
    </row>
    <row r="111" spans="1:13" x14ac:dyDescent="0.25">
      <c r="G111" s="61">
        <f>SUM(G101:G110)</f>
        <v>0.88596182202579365</v>
      </c>
      <c r="H111" s="1">
        <f>SUM(H101:H110)</f>
        <v>190367471.20000002</v>
      </c>
    </row>
    <row r="112" spans="1:13" x14ac:dyDescent="0.25">
      <c r="H112" s="64">
        <f>H111-F61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2025-09-01T12:04:46Z</dcterms:created>
  <dcterms:modified xsi:type="dcterms:W3CDTF">2025-09-01T12:04:53Z</dcterms:modified>
</cp:coreProperties>
</file>