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27139\Desktop\"/>
    </mc:Choice>
  </mc:AlternateContent>
  <xr:revisionPtr revIDLastSave="0" documentId="13_ncr:1_{01B11D23-173E-44D9-BFA1-6497AF17FDC8}" xr6:coauthVersionLast="47" xr6:coauthVersionMax="47" xr10:uidLastSave="{00000000-0000-0000-0000-000000000000}"/>
  <bookViews>
    <workbookView xWindow="-120" yWindow="-120" windowWidth="20730" windowHeight="11160" xr2:uid="{61B521ED-0372-474C-9D59-18B80A154BB8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Port_G1I!$C$6:$H$42</definedName>
    <definedName name="IN">'[1]INPUT MASTER'!$B$9</definedName>
    <definedName name="_xlnm.Print_Area" localSheetId="0">Port_G1I!$B$2:$G$71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1" l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F82" i="1"/>
  <c r="F81" i="1"/>
  <c r="F80" i="1"/>
  <c r="F79" i="1"/>
  <c r="F78" i="1"/>
  <c r="F77" i="1"/>
  <c r="F76" i="1"/>
  <c r="F75" i="1"/>
  <c r="F74" i="1"/>
  <c r="F72" i="1"/>
  <c r="F71" i="1"/>
  <c r="F55" i="1"/>
  <c r="F57" i="1" s="1"/>
  <c r="F45" i="1"/>
  <c r="G75" i="1" l="1"/>
  <c r="G71" i="1"/>
  <c r="G80" i="1"/>
  <c r="G72" i="1"/>
  <c r="G77" i="1"/>
  <c r="G81" i="1"/>
  <c r="G49" i="1"/>
  <c r="G42" i="1"/>
  <c r="G38" i="1"/>
  <c r="G34" i="1"/>
  <c r="G30" i="1"/>
  <c r="G26" i="1"/>
  <c r="G22" i="1"/>
  <c r="G18" i="1"/>
  <c r="G14" i="1"/>
  <c r="G10" i="1"/>
  <c r="G53" i="1"/>
  <c r="G44" i="1"/>
  <c r="G39" i="1"/>
  <c r="G35" i="1"/>
  <c r="G31" i="1"/>
  <c r="G27" i="1"/>
  <c r="G23" i="1"/>
  <c r="G19" i="1"/>
  <c r="G15" i="1"/>
  <c r="G11" i="1"/>
  <c r="G7" i="1"/>
  <c r="G41" i="1"/>
  <c r="G37" i="1"/>
  <c r="G33" i="1"/>
  <c r="G29" i="1"/>
  <c r="G25" i="1"/>
  <c r="G21" i="1"/>
  <c r="G17" i="1"/>
  <c r="G13" i="1"/>
  <c r="G9" i="1"/>
  <c r="G40" i="1"/>
  <c r="G36" i="1"/>
  <c r="G32" i="1"/>
  <c r="G28" i="1"/>
  <c r="G24" i="1"/>
  <c r="G20" i="1"/>
  <c r="G16" i="1"/>
  <c r="G12" i="1"/>
  <c r="G8" i="1"/>
  <c r="G79" i="1"/>
  <c r="G76" i="1"/>
  <c r="G45" i="1"/>
  <c r="G74" i="1"/>
  <c r="G78" i="1"/>
  <c r="G82" i="1"/>
  <c r="G55" i="1"/>
  <c r="F73" i="1"/>
  <c r="G73" i="1" s="1"/>
</calcChain>
</file>

<file path=xl/sharedStrings.xml><?xml version="1.0" encoding="utf-8"?>
<sst xmlns="http://schemas.openxmlformats.org/spreadsheetml/2006/main" count="189" uniqueCount="134">
  <si>
    <t>NAME OF PENSION FUND</t>
  </si>
  <si>
    <t>ADITYA BIRLA SUN LIFE PENSION MANAGEMENT LIMITED</t>
  </si>
  <si>
    <t>G-TIER II</t>
  </si>
  <si>
    <t>SCHEME NAME</t>
  </si>
  <si>
    <t>Scheme G TIER II</t>
  </si>
  <si>
    <t>MONTH</t>
  </si>
  <si>
    <t>31-08-2023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</si>
  <si>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</si>
  <si>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</si>
  <si>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</si>
  <si>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</si>
  <si>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</si>
  <si>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</si>
  <si>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</si>
  <si>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IN000929C041</t>
  </si>
  <si>
    <t>0% Strip GOI  19-09-2029</t>
  </si>
  <si>
    <t>CGS</t>
  </si>
  <si>
    <t>IN0020100031</t>
  </si>
  <si>
    <t>8.30% GS 02.07.2040</t>
  </si>
  <si>
    <t>IN0020190024</t>
  </si>
  <si>
    <t>7.62% GS 2039 (15-09-2039)</t>
  </si>
  <si>
    <t>IN0020190040</t>
  </si>
  <si>
    <t>7.69% GOI 17.06.2043</t>
  </si>
  <si>
    <t>IN2220190051</t>
  </si>
  <si>
    <t>7.24% Maharashtra SDL 25-Sept-2029</t>
  </si>
  <si>
    <t>SDL</t>
  </si>
  <si>
    <t>IN0020220151</t>
  </si>
  <si>
    <t>7.26 GS 06.02.2033</t>
  </si>
  <si>
    <t>IN000929C058</t>
  </si>
  <si>
    <t>Gsec Strip 12-09-2029</t>
  </si>
  <si>
    <t>IN0020230051</t>
  </si>
  <si>
    <t>7.30 GS 19.06.2053</t>
  </si>
  <si>
    <t>IN0020230077</t>
  </si>
  <si>
    <t>7.18 GS 24.07.2037</t>
  </si>
  <si>
    <t>IN0020230044</t>
  </si>
  <si>
    <t>7.25 GS 12.06.2063</t>
  </si>
  <si>
    <t>IN3120150203</t>
  </si>
  <si>
    <t>8.69% Tamil Nadu SDL 24.02.2026</t>
  </si>
  <si>
    <t>IN2020170147</t>
  </si>
  <si>
    <t>8.13 % KERALA SDL 21.03.2028</t>
  </si>
  <si>
    <t>IN2220150196</t>
  </si>
  <si>
    <t>8.67% Maharashtra SDL 24 Feb 2026</t>
  </si>
  <si>
    <t>IN1020180411</t>
  </si>
  <si>
    <t>8.39% ANDHRA PRADESH SDL 06.02.2031</t>
  </si>
  <si>
    <t>IN1920180149</t>
  </si>
  <si>
    <t>8.19% Karnataka SDL 2029</t>
  </si>
  <si>
    <t>IN2220200264</t>
  </si>
  <si>
    <t>6.63% MAHARASHTRA SDL 14-OCT-2030</t>
  </si>
  <si>
    <t>IN1520130072</t>
  </si>
  <si>
    <t>9.50% GUJARAT SDL 11-SEP-2023.</t>
  </si>
  <si>
    <t>IN4520180204</t>
  </si>
  <si>
    <t>8.38% Telangana SDL 2049</t>
  </si>
  <si>
    <t>IN0020210020</t>
  </si>
  <si>
    <t>6.64% GOI 16-june-2035</t>
  </si>
  <si>
    <t>IN0020170174</t>
  </si>
  <si>
    <t>7.17% GOI 08-Jan-2028</t>
  </si>
  <si>
    <t>IN0020200153</t>
  </si>
  <si>
    <t>05.77% GOI 03-Aug-2030</t>
  </si>
  <si>
    <t>IN0020200245</t>
  </si>
  <si>
    <t>6.22% GOI 2035 (16-Mar-2035)</t>
  </si>
  <si>
    <t>IN0020170042</t>
  </si>
  <si>
    <t>6.68% GOI 17-Sept-2031</t>
  </si>
  <si>
    <t>IN0020150051</t>
  </si>
  <si>
    <t>7.73% GS  MD 19/12/2034</t>
  </si>
  <si>
    <t>IN000330C059</t>
  </si>
  <si>
    <t>0% Strip GOI 12-03-2030</t>
  </si>
  <si>
    <t>IN0020060045</t>
  </si>
  <si>
    <t>8.33% GS 7.06.2036</t>
  </si>
  <si>
    <t>IN0020210152</t>
  </si>
  <si>
    <t>06.67 GOI 15 DEC- 2035</t>
  </si>
  <si>
    <t>IN0020150010</t>
  </si>
  <si>
    <t>7.68% GS 15.12.2023</t>
  </si>
  <si>
    <t>IN0020120062</t>
  </si>
  <si>
    <t>8.30% GOI 31-Dec-2042</t>
  </si>
  <si>
    <t>IN0020070044</t>
  </si>
  <si>
    <t>8.32% GS 02.08.2032</t>
  </si>
  <si>
    <t>IN0020110063</t>
  </si>
  <si>
    <t>8.83% GOI 12.12.2041</t>
  </si>
  <si>
    <t>IN0020210202</t>
  </si>
  <si>
    <t>6.95% GOI 16-DEC-2061</t>
  </si>
  <si>
    <t>IN0020150077</t>
  </si>
  <si>
    <t>7.72% GOI 26.10.2055.</t>
  </si>
  <si>
    <t>IN0020210194</t>
  </si>
  <si>
    <t>6.99% GOI 15-DEC-2051</t>
  </si>
  <si>
    <t>IN0020140078</t>
  </si>
  <si>
    <t>8.17% GS 2044 (01-DEC-2044).</t>
  </si>
  <si>
    <t>IN0020220011</t>
  </si>
  <si>
    <t>7.10 GS 18.04.2029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</si>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</sst>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2" fillId="0" borderId="6" xfId="2" quotePrefix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5" fontId="1" fillId="0" borderId="5" xfId="1" applyNumberFormat="1" applyFont="1" applyFill="1" applyBorder="1"/>
    <xf numFmtId="164" fontId="0" fillId="0" borderId="5" xfId="3" applyFont="1" applyBorder="1" applyAlignment="1">
      <alignment horizontal="right" vertical="top"/>
    </xf>
    <xf numFmtId="3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9" fillId="2" borderId="8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0" fontId="0" fillId="0" borderId="0" xfId="2" applyFont="1"/>
    <xf numFmtId="0" fontId="1" fillId="0" borderId="0" xfId="2" applyFont="1"/>
  </cellXfs>
  <cellStyles count="6">
    <cellStyle name="Comma 2" xfId="3" xr:uid="{6D94E14D-EC57-4FF6-9B1C-3185619DB5A5}"/>
    <cellStyle name="Comma 3" xfId="4" xr:uid="{5F58CE0F-1A33-45FA-A55D-BC6F919B88E2}"/>
    <cellStyle name="Normal" xfId="0" builtinId="0"/>
    <cellStyle name="Normal 2" xfId="2" xr:uid="{09AAC074-A2D5-4B11-B755-7538D96D3E3C}"/>
    <cellStyle name="Percent" xfId="1" builtinId="5"/>
    <cellStyle name="Percent 2" xfId="5" xr:uid="{8C559C82-18B3-407A-A2E9-6DF3669C863B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6DC6C0-A7DB-49B2-96CE-BBBFEA17AE7D}" name="Table13456768578910" displayName="Table13456768578910" ref="B6:H44" totalsRowShown="0" headerRowDxfId="11" dataDxfId="10" headerRowBorderDxfId="8" tableBorderDxfId="9" totalsRowBorderDxfId="7">
  <sortState xmlns:xlrd2="http://schemas.microsoft.com/office/spreadsheetml/2017/richdata2" ref="B7:H41">
    <sortCondition descending="1" ref="F6:F41"/>
  </sortState>
  <tableColumns count="7">
    <tableColumn id="1" xr3:uid="{505ACBEB-1548-449C-909C-E7080A0BDDC4}" name="ISIN No." dataDxfId="6"/>
    <tableColumn id="2" xr3:uid="{5B43C0D7-87E1-442D-9450-F52216E2D605}" name="Name of the Instrument" dataDxfId="5"/>
    <tableColumn id="3" xr3:uid="{6526C340-56A6-4D02-90C1-D15E1CD495BC}" name="Industry " dataDxfId="4"/>
    <tableColumn id="4" xr3:uid="{208245D0-54FD-4726-830F-0829C0D1ED51}" name="Quantity" dataDxfId="3"/>
    <tableColumn id="5" xr3:uid="{D10CD07F-CB89-4451-B548-60EB079762FF}" name="Market Value" dataDxfId="2"/>
    <tableColumn id="6" xr3:uid="{D70C5192-CAE3-402F-BA81-CB6A63D07E78}" name="% of Portfolio" dataDxfId="1" dataCellStyle="Percent">
      <calculatedColumnFormula>+F7/$F$57</calculatedColumnFormula>
    </tableColumn>
    <tableColumn id="7" xr3:uid="{DA727BB3-EA5E-45E9-A522-4E7B5913F002}" name="Ratings" dataDxfId="0">
      <calculatedColumnFormula>VLOOKUP(Table13456768578910[[#This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3819A-AC6B-4DF3-AC04-6F2F33957C57}">
  <sheetPr>
    <tabColor rgb="FF7030A0"/>
  </sheetPr>
  <dimension ref="A1:H93"/>
  <sheetViews>
    <sheetView showGridLines="0" tabSelected="1" zoomScaleNormal="100" zoomScaleSheetLayoutView="89" workbookViewId="0"/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1" spans="1:8" x14ac:dyDescent="0.25">
      <c r="A1" s="53"/>
    </row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13000</v>
      </c>
      <c r="F7" s="16">
        <v>848255.2</v>
      </c>
      <c r="G7" s="17">
        <f t="shared" ref="G7:G42" si="0">+F7/$F$57</f>
        <v>3.7686312398553796E-3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6">
        <v>41400</v>
      </c>
      <c r="F8" s="16">
        <v>4556223.18</v>
      </c>
      <c r="G8" s="17">
        <f t="shared" si="0"/>
        <v>2.0242404658292953E-2</v>
      </c>
      <c r="H8" s="18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6">
        <v>10000</v>
      </c>
      <c r="F9" s="16">
        <v>1033998</v>
      </c>
      <c r="G9" s="17">
        <f t="shared" si="0"/>
        <v>4.5938500167732339E-3</v>
      </c>
      <c r="H9" s="18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6">
        <v>10000</v>
      </c>
      <c r="F10" s="16">
        <v>1043368</v>
      </c>
      <c r="G10" s="17">
        <f t="shared" si="0"/>
        <v>4.6354790863238184E-3</v>
      </c>
      <c r="H10" s="18"/>
    </row>
    <row r="11" spans="1:8" x14ac:dyDescent="0.25">
      <c r="A11" s="13"/>
      <c r="B11" s="14" t="s">
        <v>23</v>
      </c>
      <c r="C11" s="15" t="s">
        <v>24</v>
      </c>
      <c r="D11" s="15" t="s">
        <v>25</v>
      </c>
      <c r="E11" s="16">
        <v>30000</v>
      </c>
      <c r="F11" s="16">
        <v>2975553</v>
      </c>
      <c r="G11" s="17">
        <f t="shared" si="0"/>
        <v>1.3219797522780167E-2</v>
      </c>
      <c r="H11" s="18"/>
    </row>
    <row r="12" spans="1:8" x14ac:dyDescent="0.25">
      <c r="A12" s="13"/>
      <c r="B12" s="14" t="s">
        <v>26</v>
      </c>
      <c r="C12" s="15" t="s">
        <v>27</v>
      </c>
      <c r="D12" s="15" t="s">
        <v>16</v>
      </c>
      <c r="E12" s="16">
        <v>340000</v>
      </c>
      <c r="F12" s="16">
        <v>34213350</v>
      </c>
      <c r="G12" s="17">
        <f t="shared" si="0"/>
        <v>0.1520031938856444</v>
      </c>
      <c r="H12" s="18"/>
    </row>
    <row r="13" spans="1:8" x14ac:dyDescent="0.25">
      <c r="A13" s="13"/>
      <c r="B13" s="14" t="s">
        <v>28</v>
      </c>
      <c r="C13" s="15" t="s">
        <v>29</v>
      </c>
      <c r="D13" s="15" t="s">
        <v>16</v>
      </c>
      <c r="E13" s="16">
        <v>240000</v>
      </c>
      <c r="F13" s="16">
        <v>15681504</v>
      </c>
      <c r="G13" s="17">
        <f t="shared" si="0"/>
        <v>6.9669842120999789E-2</v>
      </c>
      <c r="H13" s="18"/>
    </row>
    <row r="14" spans="1:8" x14ac:dyDescent="0.25">
      <c r="A14" s="13"/>
      <c r="B14" s="14" t="s">
        <v>30</v>
      </c>
      <c r="C14" s="15" t="s">
        <v>31</v>
      </c>
      <c r="D14" s="15" t="s">
        <v>16</v>
      </c>
      <c r="E14" s="16">
        <v>102000</v>
      </c>
      <c r="F14" s="16">
        <v>10155160.800000001</v>
      </c>
      <c r="G14" s="17">
        <f t="shared" si="0"/>
        <v>4.5117384764201567E-2</v>
      </c>
      <c r="H14" s="18"/>
    </row>
    <row r="15" spans="1:8" x14ac:dyDescent="0.25">
      <c r="A15" s="13"/>
      <c r="B15" s="14" t="s">
        <v>32</v>
      </c>
      <c r="C15" s="15" t="s">
        <v>33</v>
      </c>
      <c r="D15" s="15" t="s">
        <v>16</v>
      </c>
      <c r="E15" s="16">
        <v>200000</v>
      </c>
      <c r="F15" s="16">
        <v>19903720</v>
      </c>
      <c r="G15" s="17">
        <f t="shared" si="0"/>
        <v>8.8428318484029711E-2</v>
      </c>
      <c r="H15" s="18"/>
    </row>
    <row r="16" spans="1:8" x14ac:dyDescent="0.25">
      <c r="A16" s="13"/>
      <c r="B16" s="14" t="s">
        <v>34</v>
      </c>
      <c r="C16" s="15" t="s">
        <v>35</v>
      </c>
      <c r="D16" s="15" t="s">
        <v>16</v>
      </c>
      <c r="E16" s="16">
        <v>50000</v>
      </c>
      <c r="F16" s="16">
        <v>4946145</v>
      </c>
      <c r="G16" s="17">
        <f t="shared" si="0"/>
        <v>2.1974750716358106E-2</v>
      </c>
      <c r="H16" s="18"/>
    </row>
    <row r="17" spans="1:8" x14ac:dyDescent="0.25">
      <c r="A17" s="13"/>
      <c r="B17" s="14" t="s">
        <v>36</v>
      </c>
      <c r="C17" s="15" t="s">
        <v>37</v>
      </c>
      <c r="D17" s="15" t="s">
        <v>25</v>
      </c>
      <c r="E17" s="16">
        <v>3500</v>
      </c>
      <c r="F17" s="16">
        <v>360428.95</v>
      </c>
      <c r="G17" s="17">
        <f t="shared" si="0"/>
        <v>1.6013150296258398E-3</v>
      </c>
      <c r="H17" s="18"/>
    </row>
    <row r="18" spans="1:8" x14ac:dyDescent="0.25">
      <c r="A18" s="13"/>
      <c r="B18" s="14" t="s">
        <v>38</v>
      </c>
      <c r="C18" s="15" t="s">
        <v>39</v>
      </c>
      <c r="D18" s="15" t="s">
        <v>25</v>
      </c>
      <c r="E18" s="16">
        <v>15000</v>
      </c>
      <c r="F18" s="16">
        <v>1540330.5</v>
      </c>
      <c r="G18" s="17">
        <f t="shared" si="0"/>
        <v>6.8433858607669686E-3</v>
      </c>
      <c r="H18" s="18"/>
    </row>
    <row r="19" spans="1:8" x14ac:dyDescent="0.25">
      <c r="A19" s="13"/>
      <c r="B19" s="14" t="s">
        <v>40</v>
      </c>
      <c r="C19" s="15" t="s">
        <v>41</v>
      </c>
      <c r="D19" s="15" t="s">
        <v>25</v>
      </c>
      <c r="E19" s="16">
        <v>10000</v>
      </c>
      <c r="F19" s="16">
        <v>1029299</v>
      </c>
      <c r="G19" s="17">
        <f t="shared" si="0"/>
        <v>4.5729732827478132E-3</v>
      </c>
      <c r="H19" s="18"/>
    </row>
    <row r="20" spans="1:8" x14ac:dyDescent="0.25">
      <c r="A20" s="13"/>
      <c r="B20" s="14" t="s">
        <v>42</v>
      </c>
      <c r="C20" s="15" t="s">
        <v>43</v>
      </c>
      <c r="D20" s="15" t="s">
        <v>25</v>
      </c>
      <c r="E20" s="16">
        <v>10000</v>
      </c>
      <c r="F20" s="16">
        <v>1053965</v>
      </c>
      <c r="G20" s="17">
        <f t="shared" si="0"/>
        <v>4.6825594758678462E-3</v>
      </c>
      <c r="H20" s="18"/>
    </row>
    <row r="21" spans="1:8" x14ac:dyDescent="0.25">
      <c r="A21" s="13"/>
      <c r="B21" s="14" t="s">
        <v>44</v>
      </c>
      <c r="C21" s="15" t="s">
        <v>45</v>
      </c>
      <c r="D21" s="15" t="s">
        <v>25</v>
      </c>
      <c r="E21" s="16">
        <v>10000</v>
      </c>
      <c r="F21" s="16">
        <v>1034031</v>
      </c>
      <c r="G21" s="17">
        <f t="shared" si="0"/>
        <v>4.5939966292913954E-3</v>
      </c>
      <c r="H21" s="18"/>
    </row>
    <row r="22" spans="1:8" x14ac:dyDescent="0.25">
      <c r="A22" s="13"/>
      <c r="B22" s="14" t="s">
        <v>46</v>
      </c>
      <c r="C22" s="15" t="s">
        <v>47</v>
      </c>
      <c r="D22" s="15" t="s">
        <v>25</v>
      </c>
      <c r="E22" s="16">
        <v>20000</v>
      </c>
      <c r="F22" s="16">
        <v>1915420</v>
      </c>
      <c r="G22" s="17">
        <f t="shared" si="0"/>
        <v>8.5098348344269416E-3</v>
      </c>
      <c r="H22" s="18"/>
    </row>
    <row r="23" spans="1:8" x14ac:dyDescent="0.25">
      <c r="A23" s="13"/>
      <c r="B23" s="14" t="s">
        <v>48</v>
      </c>
      <c r="C23" s="15" t="s">
        <v>49</v>
      </c>
      <c r="D23" s="15" t="s">
        <v>25</v>
      </c>
      <c r="E23" s="16">
        <v>20000</v>
      </c>
      <c r="F23" s="16">
        <v>2001336</v>
      </c>
      <c r="G23" s="17">
        <f t="shared" si="0"/>
        <v>8.8915427468610943E-3</v>
      </c>
      <c r="H23" s="18"/>
    </row>
    <row r="24" spans="1:8" x14ac:dyDescent="0.25">
      <c r="A24" s="13"/>
      <c r="B24" s="14" t="s">
        <v>50</v>
      </c>
      <c r="C24" s="15" t="s">
        <v>51</v>
      </c>
      <c r="D24" s="15" t="s">
        <v>25</v>
      </c>
      <c r="E24" s="16">
        <v>10000</v>
      </c>
      <c r="F24" s="16">
        <v>1106139</v>
      </c>
      <c r="G24" s="17">
        <f t="shared" si="0"/>
        <v>4.9143583098840895E-3</v>
      </c>
      <c r="H24" s="18"/>
    </row>
    <row r="25" spans="1:8" x14ac:dyDescent="0.25">
      <c r="A25" s="13"/>
      <c r="B25" s="14" t="s">
        <v>52</v>
      </c>
      <c r="C25" s="15" t="s">
        <v>53</v>
      </c>
      <c r="D25" s="15" t="s">
        <v>16</v>
      </c>
      <c r="E25" s="16">
        <v>3500</v>
      </c>
      <c r="F25" s="16">
        <v>333882.84999999998</v>
      </c>
      <c r="G25" s="17">
        <f t="shared" si="0"/>
        <v>1.4833759214938473E-3</v>
      </c>
      <c r="H25" s="18"/>
    </row>
    <row r="26" spans="1:8" x14ac:dyDescent="0.25">
      <c r="A26" s="13"/>
      <c r="B26" s="14" t="s">
        <v>54</v>
      </c>
      <c r="C26" s="15" t="s">
        <v>55</v>
      </c>
      <c r="D26" s="15" t="s">
        <v>16</v>
      </c>
      <c r="E26" s="16">
        <v>100000</v>
      </c>
      <c r="F26" s="16">
        <v>10001270</v>
      </c>
      <c r="G26" s="17">
        <f t="shared" si="0"/>
        <v>4.4433678166934214E-2</v>
      </c>
      <c r="H26" s="18"/>
    </row>
    <row r="27" spans="1:8" x14ac:dyDescent="0.25">
      <c r="A27" s="13"/>
      <c r="B27" s="14" t="s">
        <v>56</v>
      </c>
      <c r="C27" s="15" t="s">
        <v>57</v>
      </c>
      <c r="D27" s="15" t="s">
        <v>16</v>
      </c>
      <c r="E27" s="16">
        <v>30000</v>
      </c>
      <c r="F27" s="16">
        <v>2769597</v>
      </c>
      <c r="G27" s="17">
        <f t="shared" si="0"/>
        <v>1.2304775468526147E-2</v>
      </c>
      <c r="H27" s="18"/>
    </row>
    <row r="28" spans="1:8" x14ac:dyDescent="0.25">
      <c r="A28" s="13"/>
      <c r="B28" s="14" t="s">
        <v>58</v>
      </c>
      <c r="C28" s="15" t="s">
        <v>59</v>
      </c>
      <c r="D28" s="15" t="s">
        <v>16</v>
      </c>
      <c r="E28" s="16">
        <v>74600</v>
      </c>
      <c r="F28" s="16">
        <v>6872994.9800000004</v>
      </c>
      <c r="G28" s="17">
        <f t="shared" si="0"/>
        <v>3.0535366706855676E-2</v>
      </c>
      <c r="H28" s="18"/>
    </row>
    <row r="29" spans="1:8" x14ac:dyDescent="0.25">
      <c r="A29" s="13"/>
      <c r="B29" s="14" t="s">
        <v>60</v>
      </c>
      <c r="C29" s="15" t="s">
        <v>61</v>
      </c>
      <c r="D29" s="15" t="s">
        <v>16</v>
      </c>
      <c r="E29" s="16">
        <v>36700</v>
      </c>
      <c r="F29" s="16">
        <v>3554530.79</v>
      </c>
      <c r="G29" s="17">
        <f t="shared" si="0"/>
        <v>1.5792082121302436E-2</v>
      </c>
      <c r="H29" s="18"/>
    </row>
    <row r="30" spans="1:8" x14ac:dyDescent="0.25">
      <c r="A30" s="13"/>
      <c r="B30" s="14" t="s">
        <v>62</v>
      </c>
      <c r="C30" s="15" t="s">
        <v>63</v>
      </c>
      <c r="D30" s="15" t="s">
        <v>16</v>
      </c>
      <c r="E30" s="16">
        <v>39400</v>
      </c>
      <c r="F30" s="16">
        <v>4094030.36</v>
      </c>
      <c r="G30" s="17">
        <f t="shared" si="0"/>
        <v>1.8188972742651466E-2</v>
      </c>
      <c r="H30" s="18"/>
    </row>
    <row r="31" spans="1:8" x14ac:dyDescent="0.25">
      <c r="A31" s="13"/>
      <c r="B31" s="14" t="s">
        <v>64</v>
      </c>
      <c r="C31" s="15" t="s">
        <v>65</v>
      </c>
      <c r="D31" s="15" t="s">
        <v>16</v>
      </c>
      <c r="E31" s="16">
        <v>50000</v>
      </c>
      <c r="F31" s="16">
        <v>3154415</v>
      </c>
      <c r="G31" s="17">
        <f t="shared" si="0"/>
        <v>1.4014446256820362E-2</v>
      </c>
      <c r="H31" s="18"/>
    </row>
    <row r="32" spans="1:8" x14ac:dyDescent="0.25">
      <c r="A32" s="13"/>
      <c r="B32" s="14" t="s">
        <v>66</v>
      </c>
      <c r="C32" s="15" t="s">
        <v>67</v>
      </c>
      <c r="D32" s="15" t="s">
        <v>16</v>
      </c>
      <c r="E32" s="16">
        <v>38000</v>
      </c>
      <c r="F32" s="16">
        <v>4144466.2</v>
      </c>
      <c r="G32" s="17">
        <f t="shared" si="0"/>
        <v>1.8413049273195984E-2</v>
      </c>
      <c r="H32" s="18"/>
    </row>
    <row r="33" spans="1:8" x14ac:dyDescent="0.25">
      <c r="A33" s="13"/>
      <c r="B33" s="14" t="s">
        <v>68</v>
      </c>
      <c r="C33" s="15" t="s">
        <v>69</v>
      </c>
      <c r="D33" s="15" t="s">
        <v>16</v>
      </c>
      <c r="E33" s="16">
        <v>160000</v>
      </c>
      <c r="F33" s="16">
        <v>15251168</v>
      </c>
      <c r="G33" s="17">
        <f t="shared" si="0"/>
        <v>6.7757943799322054E-2</v>
      </c>
      <c r="H33" s="18"/>
    </row>
    <row r="34" spans="1:8" x14ac:dyDescent="0.25">
      <c r="A34" s="13"/>
      <c r="B34" s="14" t="s">
        <v>70</v>
      </c>
      <c r="C34" s="15" t="s">
        <v>71</v>
      </c>
      <c r="D34" s="15" t="s">
        <v>16</v>
      </c>
      <c r="E34" s="16">
        <v>5000</v>
      </c>
      <c r="F34" s="16">
        <v>500894</v>
      </c>
      <c r="G34" s="17">
        <f t="shared" si="0"/>
        <v>2.2253736567204312E-3</v>
      </c>
      <c r="H34" s="18"/>
    </row>
    <row r="35" spans="1:8" x14ac:dyDescent="0.25">
      <c r="A35" s="13"/>
      <c r="B35" s="14" t="s">
        <v>72</v>
      </c>
      <c r="C35" s="15" t="s">
        <v>73</v>
      </c>
      <c r="D35" s="15" t="s">
        <v>16</v>
      </c>
      <c r="E35" s="16">
        <v>100000</v>
      </c>
      <c r="F35" s="16">
        <v>11067820</v>
      </c>
      <c r="G35" s="17">
        <f t="shared" si="0"/>
        <v>4.9172150325864396E-2</v>
      </c>
      <c r="H35" s="18"/>
    </row>
    <row r="36" spans="1:8" x14ac:dyDescent="0.25">
      <c r="A36" s="13"/>
      <c r="B36" s="14" t="s">
        <v>74</v>
      </c>
      <c r="C36" s="15" t="s">
        <v>75</v>
      </c>
      <c r="D36" s="15" t="s">
        <v>16</v>
      </c>
      <c r="E36" s="16">
        <v>76000</v>
      </c>
      <c r="F36" s="16">
        <v>8165850.4000000004</v>
      </c>
      <c r="G36" s="17">
        <f t="shared" si="0"/>
        <v>3.6279269396079804E-2</v>
      </c>
      <c r="H36" s="18"/>
    </row>
    <row r="37" spans="1:8" x14ac:dyDescent="0.25">
      <c r="A37" s="13"/>
      <c r="B37" s="14" t="s">
        <v>76</v>
      </c>
      <c r="C37" s="15" t="s">
        <v>77</v>
      </c>
      <c r="D37" s="15" t="s">
        <v>16</v>
      </c>
      <c r="E37" s="16">
        <v>10000</v>
      </c>
      <c r="F37" s="16">
        <v>1155910</v>
      </c>
      <c r="G37" s="17">
        <f t="shared" si="0"/>
        <v>5.1354810868960571E-3</v>
      </c>
      <c r="H37" s="18"/>
    </row>
    <row r="38" spans="1:8" x14ac:dyDescent="0.25">
      <c r="A38" s="13"/>
      <c r="B38" s="14" t="s">
        <v>78</v>
      </c>
      <c r="C38" s="15" t="s">
        <v>79</v>
      </c>
      <c r="D38" s="15" t="s">
        <v>16</v>
      </c>
      <c r="E38" s="16">
        <v>56400</v>
      </c>
      <c r="F38" s="16">
        <v>5353268.04</v>
      </c>
      <c r="G38" s="17">
        <f t="shared" si="0"/>
        <v>2.3783518416230609E-2</v>
      </c>
      <c r="H38" s="18"/>
    </row>
    <row r="39" spans="1:8" x14ac:dyDescent="0.25">
      <c r="A39" s="13"/>
      <c r="B39" s="14" t="s">
        <v>80</v>
      </c>
      <c r="C39" s="15" t="s">
        <v>81</v>
      </c>
      <c r="D39" s="15" t="s">
        <v>16</v>
      </c>
      <c r="E39" s="16">
        <v>7000</v>
      </c>
      <c r="F39" s="16">
        <v>733335.4</v>
      </c>
      <c r="G39" s="17">
        <f t="shared" si="0"/>
        <v>3.2580651409290988E-3</v>
      </c>
      <c r="H39" s="18"/>
    </row>
    <row r="40" spans="1:8" x14ac:dyDescent="0.25">
      <c r="A40" s="13"/>
      <c r="B40" s="14" t="s">
        <v>82</v>
      </c>
      <c r="C40" s="15" t="s">
        <v>83</v>
      </c>
      <c r="D40" s="15" t="s">
        <v>16</v>
      </c>
      <c r="E40" s="16">
        <v>80000</v>
      </c>
      <c r="F40" s="16">
        <v>7717528</v>
      </c>
      <c r="G40" s="17">
        <f t="shared" si="0"/>
        <v>3.4287461032079275E-2</v>
      </c>
      <c r="H40" s="18"/>
    </row>
    <row r="41" spans="1:8" x14ac:dyDescent="0.25">
      <c r="A41" s="13"/>
      <c r="B41" s="14" t="s">
        <v>84</v>
      </c>
      <c r="C41" s="15" t="s">
        <v>85</v>
      </c>
      <c r="D41" s="15" t="s">
        <v>16</v>
      </c>
      <c r="E41" s="16">
        <v>33000</v>
      </c>
      <c r="F41" s="16">
        <v>3606032.1</v>
      </c>
      <c r="G41" s="17">
        <f t="shared" si="0"/>
        <v>1.6020892325778021E-2</v>
      </c>
      <c r="H41" s="18"/>
    </row>
    <row r="42" spans="1:8" outlineLevel="1" x14ac:dyDescent="0.25">
      <c r="A42" s="13"/>
      <c r="B42" s="14" t="s">
        <v>86</v>
      </c>
      <c r="C42" s="15" t="s">
        <v>87</v>
      </c>
      <c r="D42" s="15" t="s">
        <v>16</v>
      </c>
      <c r="E42" s="16">
        <v>130000</v>
      </c>
      <c r="F42" s="16">
        <v>12953135</v>
      </c>
      <c r="G42" s="17">
        <f t="shared" si="0"/>
        <v>5.7548234558496211E-2</v>
      </c>
      <c r="H42" s="19"/>
    </row>
    <row r="43" spans="1:8" x14ac:dyDescent="0.25">
      <c r="B43" s="20"/>
      <c r="C43" s="21"/>
      <c r="D43" s="21"/>
      <c r="E43" s="22"/>
      <c r="F43" s="23"/>
      <c r="G43" s="24"/>
      <c r="H43" s="19"/>
    </row>
    <row r="44" spans="1:8" x14ac:dyDescent="0.25">
      <c r="B44" s="20"/>
      <c r="C44" s="21"/>
      <c r="D44" s="21"/>
      <c r="E44" s="22"/>
      <c r="F44" s="23"/>
      <c r="G44" s="24">
        <f>+F44/$F$57</f>
        <v>0</v>
      </c>
      <c r="H44" s="19"/>
    </row>
    <row r="45" spans="1:8" x14ac:dyDescent="0.25">
      <c r="B45" s="21"/>
      <c r="C45" s="21" t="s">
        <v>88</v>
      </c>
      <c r="D45" s="21"/>
      <c r="E45" s="25"/>
      <c r="F45" s="26">
        <f>SUM(F7:F44)</f>
        <v>206828354.75</v>
      </c>
      <c r="G45" s="27">
        <f>+F45/$F$57</f>
        <v>0.91889775506090721</v>
      </c>
      <c r="H45" s="28"/>
    </row>
    <row r="47" spans="1:8" x14ac:dyDescent="0.25">
      <c r="A47" s="29" t="s">
        <v>89</v>
      </c>
      <c r="B47" s="30"/>
      <c r="C47" s="30" t="s">
        <v>90</v>
      </c>
      <c r="D47" s="30"/>
      <c r="E47" s="30"/>
      <c r="F47" s="30" t="s">
        <v>11</v>
      </c>
      <c r="G47" s="31" t="s">
        <v>12</v>
      </c>
      <c r="H47" s="30" t="s">
        <v>13</v>
      </c>
    </row>
    <row r="48" spans="1:8" x14ac:dyDescent="0.25">
      <c r="B48" s="32"/>
      <c r="C48" s="21" t="s">
        <v>91</v>
      </c>
      <c r="D48" s="15"/>
      <c r="E48" s="33"/>
      <c r="F48" s="34" t="s">
        <v>92</v>
      </c>
      <c r="G48" s="27">
        <v>0</v>
      </c>
      <c r="H48" s="15"/>
    </row>
    <row r="49" spans="1:8" x14ac:dyDescent="0.25">
      <c r="B49" s="32" t="s">
        <v>93</v>
      </c>
      <c r="C49" s="21" t="s">
        <v>94</v>
      </c>
      <c r="D49" s="21"/>
      <c r="E49" s="25"/>
      <c r="F49" s="16">
        <v>15272237.01</v>
      </c>
      <c r="G49" s="27">
        <f>+F49/$F$57</f>
        <v>6.7851549272390566E-2</v>
      </c>
      <c r="H49" s="15"/>
    </row>
    <row r="50" spans="1:8" x14ac:dyDescent="0.25">
      <c r="B50" s="32"/>
      <c r="C50" s="21" t="s">
        <v>95</v>
      </c>
      <c r="D50" s="15"/>
      <c r="E50" s="33"/>
      <c r="F50" s="25" t="s">
        <v>92</v>
      </c>
      <c r="G50" s="27">
        <v>0</v>
      </c>
      <c r="H50" s="15"/>
    </row>
    <row r="51" spans="1:8" x14ac:dyDescent="0.25">
      <c r="A51" s="35" t="s">
        <v>96</v>
      </c>
      <c r="B51" s="32"/>
      <c r="C51" s="21" t="s">
        <v>97</v>
      </c>
      <c r="D51" s="15"/>
      <c r="E51" s="33"/>
      <c r="F51" s="25" t="s">
        <v>92</v>
      </c>
      <c r="G51" s="27">
        <v>0</v>
      </c>
      <c r="H51" s="15"/>
    </row>
    <row r="52" spans="1:8" x14ac:dyDescent="0.25">
      <c r="B52" s="32"/>
      <c r="C52" s="21" t="s">
        <v>98</v>
      </c>
      <c r="D52" s="15"/>
      <c r="E52" s="33"/>
      <c r="F52" s="25" t="s">
        <v>92</v>
      </c>
      <c r="G52" s="27">
        <v>0</v>
      </c>
      <c r="H52" s="15"/>
    </row>
    <row r="53" spans="1:8" x14ac:dyDescent="0.25">
      <c r="B53" s="15" t="s">
        <v>96</v>
      </c>
      <c r="C53" s="15" t="s">
        <v>99</v>
      </c>
      <c r="D53" s="15"/>
      <c r="E53" s="33"/>
      <c r="F53" s="16">
        <v>2982507.65</v>
      </c>
      <c r="G53" s="27">
        <f>+F53/$F$57</f>
        <v>1.3250695666702256E-2</v>
      </c>
      <c r="H53" s="15"/>
    </row>
    <row r="54" spans="1:8" x14ac:dyDescent="0.25">
      <c r="B54" s="32"/>
      <c r="C54" s="15"/>
      <c r="D54" s="15"/>
      <c r="E54" s="33"/>
      <c r="F54" s="34"/>
      <c r="G54" s="27"/>
      <c r="H54" s="15"/>
    </row>
    <row r="55" spans="1:8" x14ac:dyDescent="0.25">
      <c r="B55" s="32"/>
      <c r="C55" s="15" t="s">
        <v>100</v>
      </c>
      <c r="D55" s="15"/>
      <c r="E55" s="33"/>
      <c r="F55" s="36">
        <f>SUM(F48:F54)</f>
        <v>18254744.66</v>
      </c>
      <c r="G55" s="27">
        <f>+F55/$F$57</f>
        <v>8.1102244939092821E-2</v>
      </c>
      <c r="H55" s="15"/>
    </row>
    <row r="56" spans="1:8" x14ac:dyDescent="0.25">
      <c r="B56" s="32"/>
      <c r="C56" s="15"/>
      <c r="D56" s="15"/>
      <c r="E56" s="33"/>
      <c r="F56" s="36"/>
      <c r="G56" s="27"/>
      <c r="H56" s="15"/>
    </row>
    <row r="57" spans="1:8" x14ac:dyDescent="0.25">
      <c r="B57" s="37"/>
      <c r="C57" s="38" t="s">
        <v>101</v>
      </c>
      <c r="D57" s="39"/>
      <c r="E57" s="40"/>
      <c r="F57" s="40">
        <f>+F55+F45</f>
        <v>225083099.41</v>
      </c>
      <c r="G57" s="41">
        <v>1</v>
      </c>
      <c r="H57" s="15"/>
    </row>
    <row r="58" spans="1:8" x14ac:dyDescent="0.25">
      <c r="F58" s="42"/>
    </row>
    <row r="59" spans="1:8" x14ac:dyDescent="0.25">
      <c r="C59" s="21" t="s">
        <v>102</v>
      </c>
      <c r="D59" s="43">
        <v>13.464657442472641</v>
      </c>
      <c r="F59" s="4">
        <v>0</v>
      </c>
    </row>
    <row r="60" spans="1:8" x14ac:dyDescent="0.25">
      <c r="C60" s="21" t="s">
        <v>103</v>
      </c>
      <c r="D60" s="43">
        <v>7.579696789013564</v>
      </c>
    </row>
    <row r="61" spans="1:8" x14ac:dyDescent="0.25">
      <c r="C61" s="21" t="s">
        <v>104</v>
      </c>
      <c r="D61" s="43">
        <v>7.3528968841467535</v>
      </c>
    </row>
    <row r="62" spans="1:8" x14ac:dyDescent="0.25">
      <c r="A62" s="29" t="s">
        <v>105</v>
      </c>
      <c r="C62" s="21" t="s">
        <v>106</v>
      </c>
      <c r="D62" s="44">
        <v>15.4329</v>
      </c>
    </row>
    <row r="63" spans="1:8" x14ac:dyDescent="0.25">
      <c r="C63" s="21" t="s">
        <v>107</v>
      </c>
      <c r="D63" s="44">
        <v>15.321999999999999</v>
      </c>
    </row>
    <row r="64" spans="1:8" x14ac:dyDescent="0.25">
      <c r="C64" s="21" t="s">
        <v>108</v>
      </c>
      <c r="D64" s="45">
        <v>0</v>
      </c>
    </row>
    <row r="65" spans="1:8" x14ac:dyDescent="0.25">
      <c r="C65" s="21" t="s">
        <v>109</v>
      </c>
      <c r="D65" s="46">
        <v>0</v>
      </c>
    </row>
    <row r="66" spans="1:8" x14ac:dyDescent="0.25">
      <c r="C66" s="21" t="s">
        <v>110</v>
      </c>
      <c r="D66" s="46">
        <v>0</v>
      </c>
      <c r="F66" s="42"/>
      <c r="G66" s="47"/>
    </row>
    <row r="67" spans="1:8" x14ac:dyDescent="0.25">
      <c r="B67" s="48"/>
      <c r="C67" s="13"/>
    </row>
    <row r="68" spans="1:8" x14ac:dyDescent="0.25">
      <c r="F68" s="4"/>
    </row>
    <row r="69" spans="1:8" x14ac:dyDescent="0.25">
      <c r="A69" s="1" t="s">
        <v>16</v>
      </c>
      <c r="C69" s="30" t="s">
        <v>111</v>
      </c>
      <c r="D69" s="30"/>
      <c r="E69" s="30"/>
      <c r="F69" s="30"/>
      <c r="G69" s="31"/>
      <c r="H69" s="30"/>
    </row>
    <row r="70" spans="1:8" x14ac:dyDescent="0.25">
      <c r="A70" s="15" t="s">
        <v>25</v>
      </c>
      <c r="C70" s="30" t="s">
        <v>112</v>
      </c>
      <c r="D70" s="30"/>
      <c r="E70" s="30"/>
      <c r="F70" s="30" t="s">
        <v>11</v>
      </c>
      <c r="G70" s="31" t="s">
        <v>12</v>
      </c>
      <c r="H70" s="30" t="s">
        <v>13</v>
      </c>
    </row>
    <row r="71" spans="1:8" x14ac:dyDescent="0.25">
      <c r="C71" s="21" t="s">
        <v>113</v>
      </c>
      <c r="D71" s="15"/>
      <c r="E71" s="33"/>
      <c r="F71" s="49">
        <f>SUMIF(Table13456768578910[[Industry ]],A69,Table13456768578910[Market Value])</f>
        <v>193811852.30000001</v>
      </c>
      <c r="G71" s="50">
        <f>+F71/$F$57</f>
        <v>0.86106799136865508</v>
      </c>
      <c r="H71" s="15"/>
    </row>
    <row r="72" spans="1:8" x14ac:dyDescent="0.25">
      <c r="C72" s="15" t="s">
        <v>114</v>
      </c>
      <c r="D72" s="15"/>
      <c r="E72" s="33"/>
      <c r="F72" s="49">
        <f>SUMIF(Table13456768578910[[Industry ]],A70,Table13456768578910[Market Value])</f>
        <v>13016502.449999999</v>
      </c>
      <c r="G72" s="50">
        <f t="shared" ref="G72" si="1">+F72/$F$57</f>
        <v>5.7829763692252151E-2</v>
      </c>
      <c r="H72" s="15"/>
    </row>
    <row r="73" spans="1:8" x14ac:dyDescent="0.25">
      <c r="C73" s="51" t="s">
        <v>115</v>
      </c>
      <c r="D73" s="15"/>
      <c r="E73" s="33"/>
      <c r="F73" s="49">
        <f>SUM(F71:F72)</f>
        <v>206828354.75</v>
      </c>
      <c r="G73" s="50">
        <f>+F73/$F$57</f>
        <v>0.91889775506090721</v>
      </c>
      <c r="H73" s="15"/>
    </row>
    <row r="74" spans="1:8" hidden="1" x14ac:dyDescent="0.25">
      <c r="C74" s="15" t="s">
        <v>116</v>
      </c>
      <c r="D74" s="15"/>
      <c r="E74" s="33"/>
      <c r="F74" s="49">
        <f t="shared" ref="F74:F82" si="2">SUMIF($E$85:$E$92,C74,H86:H93)</f>
        <v>0</v>
      </c>
      <c r="G74" s="50">
        <f t="shared" ref="G74:G82" si="3">+F74/$F$57</f>
        <v>0</v>
      </c>
      <c r="H74" s="15"/>
    </row>
    <row r="75" spans="1:8" hidden="1" x14ac:dyDescent="0.25">
      <c r="C75" s="15" t="s">
        <v>117</v>
      </c>
      <c r="D75" s="15"/>
      <c r="E75" s="33"/>
      <c r="F75" s="49">
        <f t="shared" si="2"/>
        <v>0</v>
      </c>
      <c r="G75" s="50">
        <f t="shared" si="3"/>
        <v>0</v>
      </c>
      <c r="H75" s="15"/>
    </row>
    <row r="76" spans="1:8" hidden="1" x14ac:dyDescent="0.25">
      <c r="C76" s="15" t="s">
        <v>118</v>
      </c>
      <c r="D76" s="15"/>
      <c r="E76" s="33"/>
      <c r="F76" s="49">
        <f t="shared" si="2"/>
        <v>0</v>
      </c>
      <c r="G76" s="50">
        <f t="shared" si="3"/>
        <v>0</v>
      </c>
      <c r="H76" s="15"/>
    </row>
    <row r="77" spans="1:8" hidden="1" x14ac:dyDescent="0.25">
      <c r="C77" s="15" t="s">
        <v>119</v>
      </c>
      <c r="D77" s="15"/>
      <c r="E77" s="33"/>
      <c r="F77" s="49">
        <f t="shared" si="2"/>
        <v>0</v>
      </c>
      <c r="G77" s="50">
        <f t="shared" si="3"/>
        <v>0</v>
      </c>
      <c r="H77" s="15"/>
    </row>
    <row r="78" spans="1:8" hidden="1" x14ac:dyDescent="0.25">
      <c r="C78" s="15" t="s">
        <v>120</v>
      </c>
      <c r="D78" s="15"/>
      <c r="E78" s="33"/>
      <c r="F78" s="49">
        <f t="shared" si="2"/>
        <v>0</v>
      </c>
      <c r="G78" s="50">
        <f t="shared" si="3"/>
        <v>0</v>
      </c>
      <c r="H78" s="15"/>
    </row>
    <row r="79" spans="1:8" hidden="1" x14ac:dyDescent="0.25">
      <c r="C79" s="15" t="s">
        <v>121</v>
      </c>
      <c r="D79" s="15"/>
      <c r="E79" s="33"/>
      <c r="F79" s="49">
        <f t="shared" si="2"/>
        <v>0</v>
      </c>
      <c r="G79" s="50">
        <f t="shared" si="3"/>
        <v>0</v>
      </c>
      <c r="H79" s="15"/>
    </row>
    <row r="80" spans="1:8" hidden="1" x14ac:dyDescent="0.25">
      <c r="C80" s="15" t="s">
        <v>122</v>
      </c>
      <c r="D80" s="15"/>
      <c r="E80" s="33"/>
      <c r="F80" s="49">
        <f>SUMIF($E$85:$E$92,C80,H92:H99)</f>
        <v>0</v>
      </c>
      <c r="G80" s="50">
        <f t="shared" si="3"/>
        <v>0</v>
      </c>
      <c r="H80" s="15"/>
    </row>
    <row r="81" spans="3:8" hidden="1" x14ac:dyDescent="0.25">
      <c r="C81" s="15" t="s">
        <v>123</v>
      </c>
      <c r="D81" s="15"/>
      <c r="E81" s="33"/>
      <c r="F81" s="49">
        <f t="shared" si="2"/>
        <v>0</v>
      </c>
      <c r="G81" s="50">
        <f t="shared" si="3"/>
        <v>0</v>
      </c>
      <c r="H81" s="15"/>
    </row>
    <row r="82" spans="3:8" hidden="1" x14ac:dyDescent="0.25">
      <c r="C82" s="15" t="s">
        <v>124</v>
      </c>
      <c r="D82" s="15"/>
      <c r="E82" s="33"/>
      <c r="F82" s="49">
        <f t="shared" si="2"/>
        <v>0</v>
      </c>
      <c r="G82" s="50">
        <f t="shared" si="3"/>
        <v>0</v>
      </c>
      <c r="H82" s="15"/>
    </row>
    <row r="85" spans="3:8" x14ac:dyDescent="0.25">
      <c r="E85" s="15" t="s">
        <v>125</v>
      </c>
      <c r="F85" s="15" t="s">
        <v>126</v>
      </c>
      <c r="G85" s="7">
        <f t="shared" ref="G85:G92" si="4">SUMIF($H$7:$H$41,F85,$E$7:$E$41)</f>
        <v>0</v>
      </c>
      <c r="H85" s="52">
        <f t="shared" ref="H85:H92" si="5">SUMIF($H$7:$H$44,F85,$F$7:$F$44)</f>
        <v>0</v>
      </c>
    </row>
    <row r="86" spans="3:8" x14ac:dyDescent="0.25">
      <c r="E86" s="15" t="s">
        <v>125</v>
      </c>
      <c r="F86" s="15" t="s">
        <v>127</v>
      </c>
      <c r="G86" s="7">
        <f t="shared" si="4"/>
        <v>0</v>
      </c>
      <c r="H86" s="52">
        <f t="shared" si="5"/>
        <v>0</v>
      </c>
    </row>
    <row r="87" spans="3:8" x14ac:dyDescent="0.25">
      <c r="E87" s="15" t="s">
        <v>125</v>
      </c>
      <c r="F87" s="15" t="s">
        <v>128</v>
      </c>
      <c r="G87" s="7">
        <f t="shared" si="4"/>
        <v>0</v>
      </c>
      <c r="H87" s="52">
        <f t="shared" si="5"/>
        <v>0</v>
      </c>
    </row>
    <row r="88" spans="3:8" x14ac:dyDescent="0.25">
      <c r="E88" s="15" t="s">
        <v>117</v>
      </c>
      <c r="F88" s="15" t="s">
        <v>129</v>
      </c>
      <c r="G88" s="7">
        <f t="shared" si="4"/>
        <v>0</v>
      </c>
      <c r="H88" s="52">
        <f t="shared" si="5"/>
        <v>0</v>
      </c>
    </row>
    <row r="89" spans="3:8" x14ac:dyDescent="0.25">
      <c r="E89" s="15" t="s">
        <v>118</v>
      </c>
      <c r="F89" s="15" t="s">
        <v>130</v>
      </c>
      <c r="G89" s="7">
        <f t="shared" si="4"/>
        <v>0</v>
      </c>
      <c r="H89" s="52">
        <f t="shared" si="5"/>
        <v>0</v>
      </c>
    </row>
    <row r="90" spans="3:8" x14ac:dyDescent="0.25">
      <c r="E90" s="15" t="s">
        <v>125</v>
      </c>
      <c r="F90" s="15" t="s">
        <v>131</v>
      </c>
      <c r="G90" s="7">
        <f t="shared" si="4"/>
        <v>0</v>
      </c>
      <c r="H90" s="52">
        <f t="shared" si="5"/>
        <v>0</v>
      </c>
    </row>
    <row r="91" spans="3:8" x14ac:dyDescent="0.25">
      <c r="E91" s="15" t="s">
        <v>118</v>
      </c>
      <c r="F91" s="15" t="s">
        <v>132</v>
      </c>
      <c r="G91" s="7">
        <f t="shared" si="4"/>
        <v>0</v>
      </c>
      <c r="H91" s="52">
        <f t="shared" si="5"/>
        <v>0</v>
      </c>
    </row>
    <row r="92" spans="3:8" x14ac:dyDescent="0.25">
      <c r="E92" s="15" t="s">
        <v>125</v>
      </c>
      <c r="F92" s="15" t="s">
        <v>133</v>
      </c>
      <c r="G92" s="7">
        <f t="shared" si="4"/>
        <v>0</v>
      </c>
      <c r="H92" s="52">
        <f t="shared" si="5"/>
        <v>0</v>
      </c>
    </row>
    <row r="93" spans="3:8" x14ac:dyDescent="0.25">
      <c r="G93" s="7" t="s">
        <v>115</v>
      </c>
      <c r="H93" s="1" t="s">
        <v>115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2023-09-06T06:16:51Z</dcterms:created>
  <dcterms:modified xsi:type="dcterms:W3CDTF">2023-09-06T06:17:18Z</dcterms:modified>
</cp:coreProperties>
</file>