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10. December 2023\8. Portfolio Report- Website Upload\"/>
    </mc:Choice>
  </mc:AlternateContent>
  <xr:revisionPtr revIDLastSave="0" documentId="8_{66171F23-68AC-492D-A2C1-517E67F05AF3}" xr6:coauthVersionLast="47" xr6:coauthVersionMax="47" xr10:uidLastSave="{00000000-0000-0000-0000-000000000000}"/>
  <bookViews>
    <workbookView xWindow="-120" yWindow="-120" windowWidth="20730" windowHeight="11160" xr2:uid="{B2918D93-9A39-47F5-B0E9-5F2C6E971BE4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2" i="1" l="1"/>
  <c r="G122" i="1"/>
  <c r="H121" i="1"/>
  <c r="G121" i="1"/>
  <c r="H120" i="1"/>
  <c r="G120" i="1"/>
  <c r="H119" i="1"/>
  <c r="G119" i="1"/>
  <c r="H118" i="1"/>
  <c r="G118" i="1"/>
  <c r="H117" i="1"/>
  <c r="G117" i="1" s="1"/>
  <c r="H116" i="1"/>
  <c r="G116" i="1"/>
  <c r="H115" i="1"/>
  <c r="F103" i="1" s="1"/>
  <c r="G115" i="1"/>
  <c r="G123" i="1" s="1"/>
  <c r="F112" i="1"/>
  <c r="G112" i="1" s="1"/>
  <c r="G111" i="1"/>
  <c r="F111" i="1"/>
  <c r="F110" i="1"/>
  <c r="G110" i="1" s="1"/>
  <c r="F109" i="1"/>
  <c r="G109" i="1" s="1"/>
  <c r="F108" i="1"/>
  <c r="G108" i="1" s="1"/>
  <c r="G107" i="1"/>
  <c r="F107" i="1"/>
  <c r="F106" i="1"/>
  <c r="G106" i="1" s="1"/>
  <c r="G102" i="1"/>
  <c r="F102" i="1"/>
  <c r="F101" i="1"/>
  <c r="G101" i="1" s="1"/>
  <c r="F87" i="1"/>
  <c r="G71" i="1" s="1"/>
  <c r="G85" i="1"/>
  <c r="F85" i="1"/>
  <c r="G83" i="1"/>
  <c r="G79" i="1"/>
  <c r="F75" i="1"/>
  <c r="G72" i="1"/>
  <c r="G70" i="1"/>
  <c r="G69" i="1"/>
  <c r="G64" i="1"/>
  <c r="G62" i="1"/>
  <c r="G61" i="1"/>
  <c r="G57" i="1"/>
  <c r="G56" i="1"/>
  <c r="G54" i="1"/>
  <c r="G53" i="1"/>
  <c r="G49" i="1"/>
  <c r="G48" i="1"/>
  <c r="G46" i="1"/>
  <c r="G45" i="1"/>
  <c r="G41" i="1"/>
  <c r="G40" i="1"/>
  <c r="G38" i="1"/>
  <c r="G37" i="1"/>
  <c r="G33" i="1"/>
  <c r="G32" i="1"/>
  <c r="G30" i="1"/>
  <c r="G29" i="1"/>
  <c r="G25" i="1"/>
  <c r="G24" i="1"/>
  <c r="G22" i="1"/>
  <c r="G21" i="1"/>
  <c r="G17" i="1"/>
  <c r="G16" i="1"/>
  <c r="G14" i="1"/>
  <c r="G13" i="1"/>
  <c r="G9" i="1"/>
  <c r="G8" i="1"/>
  <c r="G103" i="1" l="1"/>
  <c r="G104" i="1" s="1"/>
  <c r="F104" i="1"/>
  <c r="G65" i="1"/>
  <c r="G73" i="1"/>
  <c r="H123" i="1"/>
  <c r="G10" i="1"/>
  <c r="G18" i="1"/>
  <c r="G26" i="1"/>
  <c r="G34" i="1"/>
  <c r="G42" i="1"/>
  <c r="G50" i="1"/>
  <c r="G58" i="1"/>
  <c r="G66" i="1"/>
  <c r="G74" i="1"/>
  <c r="G11" i="1"/>
  <c r="G19" i="1"/>
  <c r="G27" i="1"/>
  <c r="G35" i="1"/>
  <c r="G43" i="1"/>
  <c r="G51" i="1"/>
  <c r="G59" i="1"/>
  <c r="G67" i="1"/>
  <c r="G12" i="1"/>
  <c r="G20" i="1"/>
  <c r="G28" i="1"/>
  <c r="G36" i="1"/>
  <c r="G44" i="1"/>
  <c r="G52" i="1"/>
  <c r="G60" i="1"/>
  <c r="G68" i="1"/>
  <c r="G75" i="1"/>
  <c r="G7" i="1"/>
  <c r="G15" i="1"/>
  <c r="G23" i="1"/>
  <c r="G31" i="1"/>
  <c r="G39" i="1"/>
  <c r="G47" i="1"/>
  <c r="G55" i="1"/>
  <c r="G63" i="1"/>
</calcChain>
</file>

<file path=xl/sharedStrings.xml><?xml version="1.0" encoding="utf-8"?>
<sst xmlns="http://schemas.openxmlformats.org/spreadsheetml/2006/main" count="275" uniqueCount="194">
  <si>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</si>
  <si>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</si>
  <si>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</si>
  <si>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</si>
  <si>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</si>
  <si>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</si>
  <si>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29-12-2023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</si>
  <si>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</si>
  <si>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</si>
  <si>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</si>
  <si>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</si>
  <si>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</si>
  <si>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</si>
  <si>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</si>
  <si>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IN0020190040</t>
  </si>
  <si>
    <t>7.69% GOI 17.06.2043</t>
  </si>
  <si>
    <t>CGS</t>
  </si>
  <si>
    <t>IN0020190024</t>
  </si>
  <si>
    <t>7.62% GS 2039 (15-09-2039)</t>
  </si>
  <si>
    <t>IN0020140078</t>
  </si>
  <si>
    <t>8.17% GS 2044 (01-DEC-2044).</t>
  </si>
  <si>
    <t>IN0020150077</t>
  </si>
  <si>
    <t>7.72% GOI 26.10.2055.</t>
  </si>
  <si>
    <t>IN0020110063</t>
  </si>
  <si>
    <t>8.83% GOI 12.12.2041</t>
  </si>
  <si>
    <t>IN0020070044</t>
  </si>
  <si>
    <t>8.32% GS 02.08.2032</t>
  </si>
  <si>
    <t>IN0020040039</t>
  </si>
  <si>
    <t>7.50% GOI 10-Aug-2034</t>
  </si>
  <si>
    <t>IN0020050012</t>
  </si>
  <si>
    <t>7.40% GOI 09.09.2035</t>
  </si>
  <si>
    <t>IN0020160068</t>
  </si>
  <si>
    <t>7.06 % GOI 10.10.2046</t>
  </si>
  <si>
    <t>IN0020060045</t>
  </si>
  <si>
    <t>8.33% GS 7.06.2036</t>
  </si>
  <si>
    <t>IN0020060086</t>
  </si>
  <si>
    <t>8.28% GOI 15.02.2032</t>
  </si>
  <si>
    <t>IN0020150069</t>
  </si>
  <si>
    <t>7.59% GOI 20.03.2029</t>
  </si>
  <si>
    <t>IN0020160019</t>
  </si>
  <si>
    <t>7.61% GSEC 09.05.2030</t>
  </si>
  <si>
    <t>IN0020150051</t>
  </si>
  <si>
    <t>7.73% GS  MD 19/12/2034</t>
  </si>
  <si>
    <t>IN0020160118</t>
  </si>
  <si>
    <t>6.79% GS 26.12.2029</t>
  </si>
  <si>
    <t>IN0020190032</t>
  </si>
  <si>
    <t>7.72 GS 15.06.2049</t>
  </si>
  <si>
    <t>IN1920230142</t>
  </si>
  <si>
    <t>7.64 KA SDL 20.12.2039</t>
  </si>
  <si>
    <t>SDL</t>
  </si>
  <si>
    <t>IN0020060078</t>
  </si>
  <si>
    <t>8.24% GOI 15-Feb-2027</t>
  </si>
  <si>
    <t>IN0020170174</t>
  </si>
  <si>
    <t>7.17% GOI 08-Jan-2028</t>
  </si>
  <si>
    <t>IN0020200153</t>
  </si>
  <si>
    <t>05.77% GOI 03-Aug-2030</t>
  </si>
  <si>
    <t>IN0020200245</t>
  </si>
  <si>
    <t>6.22% GOI 2035 (16-Mar-2035)</t>
  </si>
  <si>
    <t>IN0020160092</t>
  </si>
  <si>
    <t>6.62% GOI 2051 (28-NOV-2051)  2051.</t>
  </si>
  <si>
    <t>IN0020140011</t>
  </si>
  <si>
    <t>8.60% GS 2028 (02-JUN-2028)</t>
  </si>
  <si>
    <t>IN0020020247</t>
  </si>
  <si>
    <t>6.01% GOVT 25-March-2028</t>
  </si>
  <si>
    <t>IN0020210020</t>
  </si>
  <si>
    <t>6.64% GOI 16-june-2035</t>
  </si>
  <si>
    <t>IN0020210152</t>
  </si>
  <si>
    <t>06.67 GOI 15 DEC- 2035</t>
  </si>
  <si>
    <t>IN0020210244</t>
  </si>
  <si>
    <t>6.54% GOI 17-Jan-2032</t>
  </si>
  <si>
    <t>IN0020120062</t>
  </si>
  <si>
    <t>8.30% GOI 31-Dec-2042</t>
  </si>
  <si>
    <t>IN0020210202</t>
  </si>
  <si>
    <t>6.95% GOI 16-DEC-2061</t>
  </si>
  <si>
    <t>IN0020190362</t>
  </si>
  <si>
    <t>6.45% GOI 07-Oct-2029</t>
  </si>
  <si>
    <t>IN0020210194</t>
  </si>
  <si>
    <t>6.99% GOI 15-DEC-2051</t>
  </si>
  <si>
    <t>IN0020220011</t>
  </si>
  <si>
    <t>7.10 GS 18.04.2029</t>
  </si>
  <si>
    <t>IN0020220060</t>
  </si>
  <si>
    <t>7.26 GS 22.08.2032</t>
  </si>
  <si>
    <t>IN0020200054</t>
  </si>
  <si>
    <t>7.16 GS 20.09.2050</t>
  </si>
  <si>
    <t>INE103D08039</t>
  </si>
  <si>
    <t>7.72 BSNL 22-12-2032</t>
  </si>
  <si>
    <t>NCD</t>
  </si>
  <si>
    <t>CRISIL AAA(CE)</t>
  </si>
  <si>
    <t>IN0020200187</t>
  </si>
  <si>
    <t>6.80 GS 15.12.2060</t>
  </si>
  <si>
    <t>IN000330C059</t>
  </si>
  <si>
    <t>0% Strip GOI 12-03-2030</t>
  </si>
  <si>
    <t>IN0020220102</t>
  </si>
  <si>
    <t>7.41 GS 19.12.2036</t>
  </si>
  <si>
    <t>IN000930C056</t>
  </si>
  <si>
    <t>Strip Gsec 12-09-2030</t>
  </si>
  <si>
    <t>IN0020220151</t>
  </si>
  <si>
    <t>7.26 GS 06.02.2033</t>
  </si>
  <si>
    <t>IN0020220144</t>
  </si>
  <si>
    <t>7.29 SGrB 27.01.2033</t>
  </si>
  <si>
    <t>IN000230C028</t>
  </si>
  <si>
    <t>Gsec Strip 22-02-2030</t>
  </si>
  <si>
    <t>IN000929C058</t>
  </si>
  <si>
    <t>Gsec Strip 12-09-2029</t>
  </si>
  <si>
    <t>IN0020230051</t>
  </si>
  <si>
    <t>7.30 GS 19.06.2053</t>
  </si>
  <si>
    <t>IN0020230077</t>
  </si>
  <si>
    <t>7.18 GS 24.07.2037</t>
  </si>
  <si>
    <t>IN0020230044</t>
  </si>
  <si>
    <t>7.25 GS 12.06.2063</t>
  </si>
  <si>
    <t>IN0020230085</t>
  </si>
  <si>
    <t>7.18 GS 14.08.2033</t>
  </si>
  <si>
    <t>IN0020230101</t>
  </si>
  <si>
    <t>7.37 GS 23.10.2028</t>
  </si>
  <si>
    <t>IN3120150203</t>
  </si>
  <si>
    <t>8.69% Tamil Nadu SDL 24.02.2026</t>
  </si>
  <si>
    <t>IN1320230114</t>
  </si>
  <si>
    <t>7.73% BR SDL 08.11.2038</t>
  </si>
  <si>
    <t>IN2220220130</t>
  </si>
  <si>
    <t>7.70 MH SGS 19.10.2030</t>
  </si>
  <si>
    <t>IN1520200206</t>
  </si>
  <si>
    <t>6.50% Gujarat SDL 11-Nov-2030</t>
  </si>
  <si>
    <t>IN2220190051</t>
  </si>
  <si>
    <t>7.24% Maharashtra SDL 25-Sept-2029</t>
  </si>
  <si>
    <t>IN1520180200</t>
  </si>
  <si>
    <t>8.50% GUJARAT SDL 28.11.2028</t>
  </si>
  <si>
    <t>IN2020180021</t>
  </si>
  <si>
    <t>8.32% Kerala SDL 25-April-2030</t>
  </si>
  <si>
    <t>IN1520170243</t>
  </si>
  <si>
    <t>8.26% Gujarat 14march 2028</t>
  </si>
  <si>
    <t>IN1520170169</t>
  </si>
  <si>
    <t>07.75% GUJRAT SDL 10-JAN-2028</t>
  </si>
  <si>
    <t>IN2220150196</t>
  </si>
  <si>
    <t>8.67% Maharashtra SDL 24 Feb 2026</t>
  </si>
  <si>
    <t>IN2220200264</t>
  </si>
  <si>
    <t>6.63% MAHARASHTRA SDL 14-OCT-2030</t>
  </si>
  <si>
    <t>IN2220200017</t>
  </si>
  <si>
    <t>7.83% MAHARASHTRA SDL 2030 ( 08-APR-2030 ) 2030</t>
  </si>
  <si>
    <t>IN4520180204</t>
  </si>
  <si>
    <t>8.38% Telangana SDL 2049</t>
  </si>
  <si>
    <t>IN1020180411</t>
  </si>
  <si>
    <t>8.39% ANDHRA PRADESH SDL 06.02.2031</t>
  </si>
  <si>
    <t>IN1920180156</t>
  </si>
  <si>
    <t>8.22 % KARNATAK 30.01.2031</t>
  </si>
  <si>
    <t>IN2220180052</t>
  </si>
  <si>
    <t>8.08% Maharashtra SDL 2028</t>
  </si>
  <si>
    <t>02A</t>
  </si>
  <si>
    <t>IN2020170147</t>
  </si>
  <si>
    <t>8.13 % KERALA SDL 21.03.2028</t>
  </si>
  <si>
    <t>IN1920170157</t>
  </si>
  <si>
    <t>8.00% Karnataka SDL 2028 (17-JAN-2028)</t>
  </si>
  <si>
    <t>NCA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</si>
  <si>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</si>
  <si>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</si>
  <si>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</si>
  <si>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</si>
  <si>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</si>
  <si>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</si>
  <si>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</si>
  <si>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</si>
  <si>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</si>
  <si>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</si>
  <si>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</si>
  <si>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Infrastructure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</si>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</sst>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7" xfId="0" applyFont="1" applyFill="1" applyBorder="1"/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0" fillId="0" borderId="5" xfId="3" applyNumberFormat="1" applyFont="1" applyFill="1" applyBorder="1" applyAlignment="1">
      <alignment horizontal="right" vertical="top"/>
    </xf>
    <xf numFmtId="9" fontId="1" fillId="0" borderId="5" xfId="1" applyFont="1" applyFill="1" applyBorder="1"/>
    <xf numFmtId="0" fontId="4" fillId="0" borderId="5" xfId="2" applyFont="1" applyBorder="1"/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9" fillId="2" borderId="8" xfId="0" applyFont="1" applyFill="1" applyBorder="1"/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0" fontId="0" fillId="0" borderId="0" xfId="2" applyFont="1"/>
    <xf numFmtId="10" fontId="1" fillId="0" borderId="0" xfId="1" applyNumberFormat="1" applyFont="1"/>
  </cellXfs>
  <cellStyles count="6">
    <cellStyle name="Comma 2" xfId="3" xr:uid="{86B924AA-5905-45EC-AB08-16C02A30A903}"/>
    <cellStyle name="Comma 3" xfId="4" xr:uid="{17BFA38A-D072-4D1B-9C99-C3CA2D764608}"/>
    <cellStyle name="Normal" xfId="0" builtinId="0"/>
    <cellStyle name="Normal 2" xfId="2" xr:uid="{F4147101-BB4E-4A6C-B791-0F1945B95477}"/>
    <cellStyle name="Percent" xfId="1" builtinId="5"/>
    <cellStyle name="Percent 2" xfId="5" xr:uid="{38EAA570-282C-441B-9897-DF58A07F24D3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27AB27-5737-43B5-9B34-52ED18879D40}" name="Table134567685789" displayName="Table134567685789" ref="B6:H74" totalsRowShown="0" headerRowDxfId="11" dataDxfId="10" headerRowBorderDxfId="8" tableBorderDxfId="9" totalsRowBorderDxfId="7">
  <sortState xmlns:xlrd2="http://schemas.microsoft.com/office/spreadsheetml/2017/richdata2" ref="B7:H63">
    <sortCondition descending="1" ref="F6:F63"/>
  </sortState>
  <tableColumns count="7">
    <tableColumn id="1" xr3:uid="{C0A851CC-4797-4275-A588-48F7E48A06AE}" name="ISIN No." dataDxfId="6"/>
    <tableColumn id="2" xr3:uid="{7A226F4B-FE18-4378-9E6D-611FF03C83B7}" name="Name of the Instrument" dataDxfId="5"/>
    <tableColumn id="3" xr3:uid="{7C5FAD54-2B0A-4AB7-B6A4-225C76C48D92}" name="Industry " dataDxfId="4"/>
    <tableColumn id="4" xr3:uid="{4A6ECB40-C563-4151-9B25-FB725C2C216B}" name="Quantity" dataDxfId="3"/>
    <tableColumn id="5" xr3:uid="{6CA79266-BA00-49B2-AF32-D073CC206B94}" name="Market Value" dataDxfId="2"/>
    <tableColumn id="6" xr3:uid="{882B2CB5-8A7E-4B4C-AFDD-14387D43640F}" name="% of Portfolio" dataDxfId="1" dataCellStyle="Percent">
      <calculatedColumnFormula>+F7/$F$87</calculatedColumnFormula>
    </tableColumn>
    <tableColumn id="7" xr3:uid="{B90C76ED-3725-49E9-8C0F-8189E13F8764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94212-6D02-4E87-B7F8-E6BA0E15590E}">
  <sheetPr>
    <tabColor rgb="FF7030A0"/>
  </sheetPr>
  <dimension ref="A2:H123"/>
  <sheetViews>
    <sheetView showGridLines="0" tabSelected="1" topLeftCell="C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6" t="s">
        <v>16</v>
      </c>
      <c r="E7" s="17">
        <v>170000</v>
      </c>
      <c r="F7" s="17">
        <v>17539155</v>
      </c>
      <c r="G7" s="18">
        <f t="shared" ref="G7:G70" si="0">+F7/$F$87</f>
        <v>4.1767581313578439E-3</v>
      </c>
      <c r="H7" s="19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7">
        <v>28300</v>
      </c>
      <c r="F8" s="17">
        <v>2906254.35</v>
      </c>
      <c r="G8" s="18">
        <f t="shared" si="0"/>
        <v>6.9209271986915013E-4</v>
      </c>
      <c r="H8" s="19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7">
        <v>305500</v>
      </c>
      <c r="F9" s="17">
        <v>33094784.449999999</v>
      </c>
      <c r="G9" s="18">
        <f t="shared" si="0"/>
        <v>7.8811613248798255E-3</v>
      </c>
      <c r="H9" s="19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7">
        <v>163000</v>
      </c>
      <c r="F10" s="17">
        <v>16891510.699999999</v>
      </c>
      <c r="G10" s="18">
        <f t="shared" si="0"/>
        <v>4.0225287174406642E-3</v>
      </c>
      <c r="H10" s="19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7">
        <v>59000</v>
      </c>
      <c r="F11" s="17">
        <v>6756095.9000000004</v>
      </c>
      <c r="G11" s="18">
        <f t="shared" si="0"/>
        <v>1.6088904218337992E-3</v>
      </c>
      <c r="H11" s="19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7">
        <v>222000</v>
      </c>
      <c r="F12" s="17">
        <v>23803506</v>
      </c>
      <c r="G12" s="18">
        <f t="shared" si="0"/>
        <v>5.6685448780357554E-3</v>
      </c>
      <c r="H12" s="19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7">
        <v>600000</v>
      </c>
      <c r="F13" s="17">
        <v>61003680</v>
      </c>
      <c r="G13" s="18">
        <f t="shared" si="0"/>
        <v>1.4527359868976119E-2</v>
      </c>
      <c r="H13" s="19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7">
        <v>74600</v>
      </c>
      <c r="F14" s="17">
        <v>7522656.54</v>
      </c>
      <c r="G14" s="18">
        <f t="shared" si="0"/>
        <v>1.7914384628482534E-3</v>
      </c>
      <c r="H14" s="19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7">
        <v>150000</v>
      </c>
      <c r="F15" s="17">
        <v>14502975</v>
      </c>
      <c r="G15" s="18">
        <f t="shared" si="0"/>
        <v>3.4537250375020643E-3</v>
      </c>
      <c r="H15" s="19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7">
        <v>962000</v>
      </c>
      <c r="F16" s="17">
        <v>104046841.59999999</v>
      </c>
      <c r="G16" s="18">
        <f t="shared" si="0"/>
        <v>2.4777618516678913E-2</v>
      </c>
      <c r="H16" s="19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7">
        <v>580500</v>
      </c>
      <c r="F17" s="17">
        <v>61736116.950000003</v>
      </c>
      <c r="G17" s="18">
        <f t="shared" si="0"/>
        <v>1.4701781726050731E-2</v>
      </c>
      <c r="H17" s="19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7">
        <v>203000</v>
      </c>
      <c r="F18" s="17">
        <v>20675550</v>
      </c>
      <c r="G18" s="18">
        <f t="shared" si="0"/>
        <v>4.9236563325197628E-3</v>
      </c>
      <c r="H18" s="19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7">
        <v>100000</v>
      </c>
      <c r="F19" s="17">
        <v>10230630</v>
      </c>
      <c r="G19" s="18">
        <f t="shared" si="0"/>
        <v>2.4363127551705597E-3</v>
      </c>
      <c r="H19" s="19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7">
        <v>60600</v>
      </c>
      <c r="F20" s="17">
        <v>6272075.7599999998</v>
      </c>
      <c r="G20" s="18">
        <f t="shared" si="0"/>
        <v>1.4936263138715876E-3</v>
      </c>
      <c r="H20" s="19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7">
        <v>620000</v>
      </c>
      <c r="F21" s="17">
        <v>60991260</v>
      </c>
      <c r="G21" s="18">
        <f t="shared" si="0"/>
        <v>1.4524402181676391E-2</v>
      </c>
      <c r="H21" s="19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7">
        <v>230000</v>
      </c>
      <c r="F22" s="17">
        <v>23863834</v>
      </c>
      <c r="G22" s="18">
        <f t="shared" si="0"/>
        <v>5.6829113320951766E-3</v>
      </c>
      <c r="H22" s="19"/>
    </row>
    <row r="23" spans="1:8" x14ac:dyDescent="0.25">
      <c r="A23" s="13"/>
      <c r="B23" s="14" t="s">
        <v>47</v>
      </c>
      <c r="C23" s="15" t="s">
        <v>48</v>
      </c>
      <c r="D23" s="15" t="s">
        <v>49</v>
      </c>
      <c r="E23" s="17">
        <v>450000</v>
      </c>
      <c r="F23" s="17">
        <v>45080100</v>
      </c>
      <c r="G23" s="18">
        <f t="shared" si="0"/>
        <v>1.0735333272180143E-2</v>
      </c>
      <c r="H23" s="19"/>
    </row>
    <row r="24" spans="1:8" x14ac:dyDescent="0.25">
      <c r="A24" s="13"/>
      <c r="B24" s="14" t="s">
        <v>50</v>
      </c>
      <c r="C24" s="15" t="s">
        <v>51</v>
      </c>
      <c r="D24" s="15" t="s">
        <v>16</v>
      </c>
      <c r="E24" s="17">
        <v>316000</v>
      </c>
      <c r="F24" s="17">
        <v>32593567.199999999</v>
      </c>
      <c r="G24" s="18">
        <f t="shared" si="0"/>
        <v>7.7618019130658404E-3</v>
      </c>
      <c r="H24" s="19"/>
    </row>
    <row r="25" spans="1:8" x14ac:dyDescent="0.25">
      <c r="A25" s="13"/>
      <c r="B25" s="14" t="s">
        <v>52</v>
      </c>
      <c r="C25" s="15" t="s">
        <v>53</v>
      </c>
      <c r="D25" s="15" t="s">
        <v>16</v>
      </c>
      <c r="E25" s="17">
        <v>100000</v>
      </c>
      <c r="F25" s="17">
        <v>10020870</v>
      </c>
      <c r="G25" s="18">
        <f t="shared" si="0"/>
        <v>2.3863607029973723E-3</v>
      </c>
      <c r="H25" s="19"/>
    </row>
    <row r="26" spans="1:8" x14ac:dyDescent="0.25">
      <c r="A26" s="13"/>
      <c r="B26" s="14" t="s">
        <v>54</v>
      </c>
      <c r="C26" s="15" t="s">
        <v>55</v>
      </c>
      <c r="D26" s="15" t="s">
        <v>16</v>
      </c>
      <c r="E26" s="17">
        <v>140000</v>
      </c>
      <c r="F26" s="17">
        <v>12999406</v>
      </c>
      <c r="G26" s="18">
        <f t="shared" si="0"/>
        <v>3.0956665080684865E-3</v>
      </c>
      <c r="H26" s="19"/>
    </row>
    <row r="27" spans="1:8" x14ac:dyDescent="0.25">
      <c r="A27" s="13"/>
      <c r="B27" s="14" t="s">
        <v>56</v>
      </c>
      <c r="C27" s="15" t="s">
        <v>57</v>
      </c>
      <c r="D27" s="15" t="s">
        <v>16</v>
      </c>
      <c r="E27" s="17">
        <v>425400</v>
      </c>
      <c r="F27" s="17">
        <v>39094557.780000001</v>
      </c>
      <c r="G27" s="18">
        <f t="shared" si="0"/>
        <v>9.3099417902090514E-3</v>
      </c>
      <c r="H27" s="19"/>
    </row>
    <row r="28" spans="1:8" x14ac:dyDescent="0.25">
      <c r="A28" s="13"/>
      <c r="B28" s="14" t="s">
        <v>58</v>
      </c>
      <c r="C28" s="15" t="s">
        <v>59</v>
      </c>
      <c r="D28" s="15" t="s">
        <v>16</v>
      </c>
      <c r="E28" s="17">
        <v>450000</v>
      </c>
      <c r="F28" s="17">
        <v>41118840</v>
      </c>
      <c r="G28" s="18">
        <f t="shared" si="0"/>
        <v>9.7920024837001643E-3</v>
      </c>
      <c r="H28" s="19"/>
    </row>
    <row r="29" spans="1:8" x14ac:dyDescent="0.25">
      <c r="A29" s="13"/>
      <c r="B29" s="14" t="s">
        <v>60</v>
      </c>
      <c r="C29" s="15" t="s">
        <v>61</v>
      </c>
      <c r="D29" s="15" t="s">
        <v>16</v>
      </c>
      <c r="E29" s="17">
        <v>74000</v>
      </c>
      <c r="F29" s="17">
        <v>7814044.7999999998</v>
      </c>
      <c r="G29" s="18">
        <f t="shared" si="0"/>
        <v>1.8608293932743324E-3</v>
      </c>
      <c r="H29" s="19"/>
    </row>
    <row r="30" spans="1:8" x14ac:dyDescent="0.25">
      <c r="A30" s="13"/>
      <c r="B30" s="14" t="s">
        <v>62</v>
      </c>
      <c r="C30" s="15" t="s">
        <v>63</v>
      </c>
      <c r="D30" s="15" t="s">
        <v>16</v>
      </c>
      <c r="E30" s="17">
        <v>50000</v>
      </c>
      <c r="F30" s="17">
        <v>4808275</v>
      </c>
      <c r="G30" s="18">
        <f t="shared" si="0"/>
        <v>1.1450381562882952E-3</v>
      </c>
      <c r="H30" s="19"/>
    </row>
    <row r="31" spans="1:8" x14ac:dyDescent="0.25">
      <c r="A31" s="13"/>
      <c r="B31" s="14" t="s">
        <v>64</v>
      </c>
      <c r="C31" s="15" t="s">
        <v>65</v>
      </c>
      <c r="D31" s="15" t="s">
        <v>16</v>
      </c>
      <c r="E31" s="17">
        <v>500000</v>
      </c>
      <c r="F31" s="17">
        <v>47542700</v>
      </c>
      <c r="G31" s="18">
        <f t="shared" si="0"/>
        <v>1.1321774555941067E-2</v>
      </c>
      <c r="H31" s="19"/>
    </row>
    <row r="32" spans="1:8" x14ac:dyDescent="0.25">
      <c r="A32" s="13"/>
      <c r="B32" s="14" t="s">
        <v>66</v>
      </c>
      <c r="C32" s="15" t="s">
        <v>67</v>
      </c>
      <c r="D32" s="15" t="s">
        <v>16</v>
      </c>
      <c r="E32" s="17">
        <v>840000</v>
      </c>
      <c r="F32" s="17">
        <v>79872828</v>
      </c>
      <c r="G32" s="18">
        <f t="shared" si="0"/>
        <v>1.9020841301849858E-2</v>
      </c>
      <c r="H32" s="19"/>
    </row>
    <row r="33" spans="1:8" x14ac:dyDescent="0.25">
      <c r="A33" s="13"/>
      <c r="B33" s="14" t="s">
        <v>68</v>
      </c>
      <c r="C33" s="15" t="s">
        <v>69</v>
      </c>
      <c r="D33" s="15" t="s">
        <v>16</v>
      </c>
      <c r="E33" s="17">
        <v>2000000</v>
      </c>
      <c r="F33" s="17">
        <v>191894400</v>
      </c>
      <c r="G33" s="18">
        <f t="shared" si="0"/>
        <v>4.5697554731800621E-2</v>
      </c>
      <c r="H33" s="19"/>
    </row>
    <row r="34" spans="1:8" x14ac:dyDescent="0.25">
      <c r="A34" s="13"/>
      <c r="B34" s="14" t="s">
        <v>70</v>
      </c>
      <c r="C34" s="15" t="s">
        <v>71</v>
      </c>
      <c r="D34" s="15" t="s">
        <v>16</v>
      </c>
      <c r="E34" s="17">
        <v>200000</v>
      </c>
      <c r="F34" s="17">
        <v>21899380</v>
      </c>
      <c r="G34" s="18">
        <f t="shared" si="0"/>
        <v>5.2150980755170549E-3</v>
      </c>
      <c r="H34" s="19"/>
    </row>
    <row r="35" spans="1:8" x14ac:dyDescent="0.25">
      <c r="A35" s="13"/>
      <c r="B35" s="14" t="s">
        <v>72</v>
      </c>
      <c r="C35" s="15" t="s">
        <v>73</v>
      </c>
      <c r="D35" s="15" t="s">
        <v>16</v>
      </c>
      <c r="E35" s="17">
        <v>140000</v>
      </c>
      <c r="F35" s="17">
        <v>13201958</v>
      </c>
      <c r="G35" s="18">
        <f t="shared" si="0"/>
        <v>3.1439020537959057E-3</v>
      </c>
      <c r="H35" s="19"/>
    </row>
    <row r="36" spans="1:8" x14ac:dyDescent="0.25">
      <c r="A36" s="13"/>
      <c r="B36" s="14" t="s">
        <v>74</v>
      </c>
      <c r="C36" s="15" t="s">
        <v>75</v>
      </c>
      <c r="D36" s="15" t="s">
        <v>16</v>
      </c>
      <c r="E36" s="17">
        <v>500000</v>
      </c>
      <c r="F36" s="17">
        <v>48425000</v>
      </c>
      <c r="G36" s="18">
        <f t="shared" si="0"/>
        <v>1.1531884660977314E-2</v>
      </c>
      <c r="H36" s="19"/>
    </row>
    <row r="37" spans="1:8" x14ac:dyDescent="0.25">
      <c r="A37" s="13"/>
      <c r="B37" s="14" t="s">
        <v>76</v>
      </c>
      <c r="C37" s="15" t="s">
        <v>77</v>
      </c>
      <c r="D37" s="15" t="s">
        <v>16</v>
      </c>
      <c r="E37" s="17">
        <v>420000</v>
      </c>
      <c r="F37" s="17">
        <v>40118190</v>
      </c>
      <c r="G37" s="18">
        <f t="shared" si="0"/>
        <v>9.5537086192498399E-3</v>
      </c>
      <c r="H37" s="19"/>
    </row>
    <row r="38" spans="1:8" x14ac:dyDescent="0.25">
      <c r="A38" s="13"/>
      <c r="B38" s="14" t="s">
        <v>78</v>
      </c>
      <c r="C38" s="15" t="s">
        <v>79</v>
      </c>
      <c r="D38" s="15" t="s">
        <v>16</v>
      </c>
      <c r="E38" s="17">
        <v>350000</v>
      </c>
      <c r="F38" s="17">
        <v>34948025</v>
      </c>
      <c r="G38" s="18">
        <f t="shared" si="0"/>
        <v>8.3224903134527968E-3</v>
      </c>
      <c r="H38" s="19"/>
    </row>
    <row r="39" spans="1:8" x14ac:dyDescent="0.25">
      <c r="A39" s="13"/>
      <c r="B39" s="14" t="s">
        <v>80</v>
      </c>
      <c r="C39" s="15" t="s">
        <v>81</v>
      </c>
      <c r="D39" s="15" t="s">
        <v>16</v>
      </c>
      <c r="E39" s="17">
        <v>5000</v>
      </c>
      <c r="F39" s="17">
        <v>501445.5</v>
      </c>
      <c r="G39" s="18">
        <f t="shared" si="0"/>
        <v>1.1941376705763758E-4</v>
      </c>
      <c r="H39" s="19"/>
    </row>
    <row r="40" spans="1:8" x14ac:dyDescent="0.25">
      <c r="A40" s="13"/>
      <c r="B40" s="14" t="s">
        <v>82</v>
      </c>
      <c r="C40" s="15" t="s">
        <v>83</v>
      </c>
      <c r="D40" s="15" t="s">
        <v>16</v>
      </c>
      <c r="E40" s="17">
        <v>447000</v>
      </c>
      <c r="F40" s="17">
        <v>43514958.299999997</v>
      </c>
      <c r="G40" s="18">
        <f t="shared" si="0"/>
        <v>1.0362611876981672E-2</v>
      </c>
      <c r="H40" s="19"/>
    </row>
    <row r="41" spans="1:8" x14ac:dyDescent="0.25">
      <c r="A41" s="13"/>
      <c r="B41" s="14" t="s">
        <v>84</v>
      </c>
      <c r="C41" s="15" t="s">
        <v>85</v>
      </c>
      <c r="D41" s="15" t="s">
        <v>86</v>
      </c>
      <c r="E41" s="17">
        <v>100</v>
      </c>
      <c r="F41" s="17">
        <v>100857400</v>
      </c>
      <c r="G41" s="18">
        <f t="shared" si="0"/>
        <v>2.4018087847311378E-2</v>
      </c>
      <c r="H41" s="19" t="s">
        <v>87</v>
      </c>
    </row>
    <row r="42" spans="1:8" x14ac:dyDescent="0.25">
      <c r="A42" s="13"/>
      <c r="B42" s="14" t="s">
        <v>88</v>
      </c>
      <c r="C42" s="15" t="s">
        <v>89</v>
      </c>
      <c r="D42" s="15" t="s">
        <v>16</v>
      </c>
      <c r="E42" s="17">
        <v>500000</v>
      </c>
      <c r="F42" s="17">
        <v>46193450</v>
      </c>
      <c r="G42" s="18">
        <f t="shared" si="0"/>
        <v>1.1000465410276149E-2</v>
      </c>
      <c r="H42" s="19"/>
    </row>
    <row r="43" spans="1:8" x14ac:dyDescent="0.25">
      <c r="A43" s="13"/>
      <c r="B43" s="14" t="s">
        <v>90</v>
      </c>
      <c r="C43" s="15" t="s">
        <v>91</v>
      </c>
      <c r="D43" s="15" t="s">
        <v>16</v>
      </c>
      <c r="E43" s="17">
        <v>500000</v>
      </c>
      <c r="F43" s="17">
        <v>32347950</v>
      </c>
      <c r="G43" s="18">
        <f t="shared" si="0"/>
        <v>7.7033108604865489E-3</v>
      </c>
      <c r="H43" s="19"/>
    </row>
    <row r="44" spans="1:8" x14ac:dyDescent="0.25">
      <c r="A44" s="13"/>
      <c r="B44" s="14" t="s">
        <v>92</v>
      </c>
      <c r="C44" s="15" t="s">
        <v>93</v>
      </c>
      <c r="D44" s="15" t="s">
        <v>16</v>
      </c>
      <c r="E44" s="17">
        <v>1000000</v>
      </c>
      <c r="F44" s="17">
        <v>101194700</v>
      </c>
      <c r="G44" s="18">
        <f t="shared" si="0"/>
        <v>2.4098412156989182E-2</v>
      </c>
      <c r="H44" s="19"/>
    </row>
    <row r="45" spans="1:8" x14ac:dyDescent="0.25">
      <c r="A45" s="13"/>
      <c r="B45" s="14" t="s">
        <v>94</v>
      </c>
      <c r="C45" s="15" t="s">
        <v>95</v>
      </c>
      <c r="D45" s="15" t="s">
        <v>16</v>
      </c>
      <c r="E45" s="17">
        <v>26800</v>
      </c>
      <c r="F45" s="17">
        <v>1674086.12</v>
      </c>
      <c r="G45" s="18">
        <f t="shared" si="0"/>
        <v>3.9866531850042393E-4</v>
      </c>
      <c r="H45" s="19"/>
    </row>
    <row r="46" spans="1:8" x14ac:dyDescent="0.25">
      <c r="A46" s="13"/>
      <c r="B46" s="14" t="s">
        <v>96</v>
      </c>
      <c r="C46" s="15" t="s">
        <v>97</v>
      </c>
      <c r="D46" s="15" t="s">
        <v>16</v>
      </c>
      <c r="E46" s="17">
        <v>1000000</v>
      </c>
      <c r="F46" s="17">
        <v>100447500</v>
      </c>
      <c r="G46" s="18">
        <f t="shared" si="0"/>
        <v>2.3920474640857385E-2</v>
      </c>
      <c r="H46" s="19"/>
    </row>
    <row r="47" spans="1:8" x14ac:dyDescent="0.25">
      <c r="A47" s="13"/>
      <c r="B47" s="14" t="s">
        <v>98</v>
      </c>
      <c r="C47" s="15" t="s">
        <v>99</v>
      </c>
      <c r="D47" s="15" t="s">
        <v>16</v>
      </c>
      <c r="E47" s="17">
        <v>1500000</v>
      </c>
      <c r="F47" s="17">
        <v>151024650</v>
      </c>
      <c r="G47" s="18">
        <f t="shared" si="0"/>
        <v>3.5964870310056123E-2</v>
      </c>
      <c r="H47" s="19"/>
    </row>
    <row r="48" spans="1:8" x14ac:dyDescent="0.25">
      <c r="A48" s="13"/>
      <c r="B48" s="14" t="s">
        <v>100</v>
      </c>
      <c r="C48" s="15" t="s">
        <v>101</v>
      </c>
      <c r="D48" s="15" t="s">
        <v>16</v>
      </c>
      <c r="E48" s="17">
        <v>2500000</v>
      </c>
      <c r="F48" s="17">
        <v>162371500</v>
      </c>
      <c r="G48" s="18">
        <f t="shared" si="0"/>
        <v>3.8666998662465216E-2</v>
      </c>
      <c r="H48" s="19"/>
    </row>
    <row r="49" spans="1:8" x14ac:dyDescent="0.25">
      <c r="A49" s="13"/>
      <c r="B49" s="14" t="s">
        <v>102</v>
      </c>
      <c r="C49" s="15" t="s">
        <v>103</v>
      </c>
      <c r="D49" s="15" t="s">
        <v>16</v>
      </c>
      <c r="E49" s="17">
        <v>2250000</v>
      </c>
      <c r="F49" s="17">
        <v>150987600</v>
      </c>
      <c r="G49" s="18">
        <f t="shared" si="0"/>
        <v>3.5956047257362483E-2</v>
      </c>
      <c r="H49" s="19"/>
    </row>
    <row r="50" spans="1:8" x14ac:dyDescent="0.25">
      <c r="A50" s="13"/>
      <c r="B50" s="14" t="s">
        <v>104</v>
      </c>
      <c r="C50" s="15" t="s">
        <v>105</v>
      </c>
      <c r="D50" s="15" t="s">
        <v>16</v>
      </c>
      <c r="E50" s="17">
        <v>2760000</v>
      </c>
      <c r="F50" s="17">
        <v>272466096</v>
      </c>
      <c r="G50" s="18">
        <f t="shared" si="0"/>
        <v>6.4884823812055181E-2</v>
      </c>
      <c r="H50" s="19"/>
    </row>
    <row r="51" spans="1:8" x14ac:dyDescent="0.25">
      <c r="A51" s="13"/>
      <c r="B51" s="14" t="s">
        <v>106</v>
      </c>
      <c r="C51" s="15" t="s">
        <v>107</v>
      </c>
      <c r="D51" s="15" t="s">
        <v>16</v>
      </c>
      <c r="E51" s="17">
        <v>5890000</v>
      </c>
      <c r="F51" s="17">
        <v>583290234</v>
      </c>
      <c r="G51" s="18">
        <f t="shared" si="0"/>
        <v>0.13890419622844541</v>
      </c>
      <c r="H51" s="19"/>
    </row>
    <row r="52" spans="1:8" x14ac:dyDescent="0.25">
      <c r="A52" s="13"/>
      <c r="B52" s="14" t="s">
        <v>108</v>
      </c>
      <c r="C52" s="15" t="s">
        <v>109</v>
      </c>
      <c r="D52" s="15" t="s">
        <v>16</v>
      </c>
      <c r="E52" s="17">
        <v>6205000</v>
      </c>
      <c r="F52" s="17">
        <v>607768581</v>
      </c>
      <c r="G52" s="18">
        <f t="shared" si="0"/>
        <v>0.14473344711735361</v>
      </c>
      <c r="H52" s="19"/>
    </row>
    <row r="53" spans="1:8" x14ac:dyDescent="0.25">
      <c r="A53" s="13"/>
      <c r="B53" s="14" t="s">
        <v>110</v>
      </c>
      <c r="C53" s="15" t="s">
        <v>111</v>
      </c>
      <c r="D53" s="15" t="s">
        <v>16</v>
      </c>
      <c r="E53" s="17">
        <v>2240000</v>
      </c>
      <c r="F53" s="17">
        <v>224035616</v>
      </c>
      <c r="G53" s="18">
        <f t="shared" si="0"/>
        <v>5.3351634148952068E-2</v>
      </c>
      <c r="H53" s="19"/>
    </row>
    <row r="54" spans="1:8" x14ac:dyDescent="0.25">
      <c r="A54" s="13"/>
      <c r="B54" s="14" t="s">
        <v>112</v>
      </c>
      <c r="C54" s="15" t="s">
        <v>113</v>
      </c>
      <c r="D54" s="15" t="s">
        <v>16</v>
      </c>
      <c r="E54" s="17">
        <v>400000</v>
      </c>
      <c r="F54" s="17">
        <v>40484840</v>
      </c>
      <c r="G54" s="18">
        <f t="shared" si="0"/>
        <v>9.641022310751075E-3</v>
      </c>
      <c r="H54" s="19"/>
    </row>
    <row r="55" spans="1:8" x14ac:dyDescent="0.25">
      <c r="A55" s="13"/>
      <c r="B55" s="14" t="s">
        <v>114</v>
      </c>
      <c r="C55" s="15" t="s">
        <v>115</v>
      </c>
      <c r="D55" s="15" t="s">
        <v>49</v>
      </c>
      <c r="E55" s="17">
        <v>10500</v>
      </c>
      <c r="F55" s="17">
        <v>1076301.45</v>
      </c>
      <c r="G55" s="18">
        <f t="shared" si="0"/>
        <v>2.5630943070402976E-4</v>
      </c>
      <c r="H55" s="19"/>
    </row>
    <row r="56" spans="1:8" x14ac:dyDescent="0.25">
      <c r="A56" s="13"/>
      <c r="B56" s="14" t="s">
        <v>116</v>
      </c>
      <c r="C56" s="15" t="s">
        <v>117</v>
      </c>
      <c r="D56" s="15" t="s">
        <v>49</v>
      </c>
      <c r="E56" s="17">
        <v>1000000</v>
      </c>
      <c r="F56" s="17">
        <v>100799200</v>
      </c>
      <c r="G56" s="18">
        <f t="shared" si="0"/>
        <v>2.4004228153201537E-2</v>
      </c>
      <c r="H56" s="19"/>
    </row>
    <row r="57" spans="1:8" x14ac:dyDescent="0.25">
      <c r="A57" s="13"/>
      <c r="B57" s="14" t="s">
        <v>118</v>
      </c>
      <c r="C57" s="15" t="s">
        <v>119</v>
      </c>
      <c r="D57" s="15" t="s">
        <v>49</v>
      </c>
      <c r="E57" s="17">
        <v>50000</v>
      </c>
      <c r="F57" s="17">
        <v>5043745</v>
      </c>
      <c r="G57" s="18">
        <f t="shared" si="0"/>
        <v>1.2011127640553644E-3</v>
      </c>
      <c r="H57" s="19"/>
    </row>
    <row r="58" spans="1:8" x14ac:dyDescent="0.25">
      <c r="A58" s="13"/>
      <c r="B58" s="14" t="s">
        <v>120</v>
      </c>
      <c r="C58" s="15" t="s">
        <v>121</v>
      </c>
      <c r="D58" s="15" t="s">
        <v>49</v>
      </c>
      <c r="E58" s="17">
        <v>50000</v>
      </c>
      <c r="F58" s="17">
        <v>4727335</v>
      </c>
      <c r="G58" s="18">
        <f t="shared" si="0"/>
        <v>1.1257631796345109E-3</v>
      </c>
      <c r="H58" s="19"/>
    </row>
    <row r="59" spans="1:8" x14ac:dyDescent="0.25">
      <c r="A59" s="13"/>
      <c r="B59" s="14" t="s">
        <v>122</v>
      </c>
      <c r="C59" s="15" t="s">
        <v>123</v>
      </c>
      <c r="D59" s="15" t="s">
        <v>49</v>
      </c>
      <c r="E59" s="17">
        <v>30000</v>
      </c>
      <c r="F59" s="17">
        <v>2963472</v>
      </c>
      <c r="G59" s="18">
        <f t="shared" si="0"/>
        <v>7.0571847805959249E-4</v>
      </c>
      <c r="H59" s="19"/>
    </row>
    <row r="60" spans="1:8" x14ac:dyDescent="0.25">
      <c r="A60" s="13"/>
      <c r="B60" s="14" t="s">
        <v>124</v>
      </c>
      <c r="C60" s="15" t="s">
        <v>125</v>
      </c>
      <c r="D60" s="15" t="s">
        <v>49</v>
      </c>
      <c r="E60" s="17">
        <v>30000</v>
      </c>
      <c r="F60" s="17">
        <v>3125250</v>
      </c>
      <c r="G60" s="18">
        <f t="shared" si="0"/>
        <v>7.4424414118160766E-4</v>
      </c>
      <c r="H60" s="19"/>
    </row>
    <row r="61" spans="1:8" x14ac:dyDescent="0.25">
      <c r="A61" s="13"/>
      <c r="B61" s="14" t="s">
        <v>126</v>
      </c>
      <c r="C61" s="15" t="s">
        <v>127</v>
      </c>
      <c r="D61" s="15" t="s">
        <v>49</v>
      </c>
      <c r="E61" s="17">
        <v>130000</v>
      </c>
      <c r="F61" s="17">
        <v>13505115</v>
      </c>
      <c r="G61" s="18">
        <f t="shared" si="0"/>
        <v>3.2160955810683458E-3</v>
      </c>
      <c r="H61" s="19"/>
    </row>
    <row r="62" spans="1:8" x14ac:dyDescent="0.25">
      <c r="A62" s="13"/>
      <c r="B62" s="14" t="s">
        <v>128</v>
      </c>
      <c r="C62" s="15" t="s">
        <v>129</v>
      </c>
      <c r="D62" s="15" t="s">
        <v>49</v>
      </c>
      <c r="E62" s="17">
        <v>50000</v>
      </c>
      <c r="F62" s="17">
        <v>5140845</v>
      </c>
      <c r="G62" s="18">
        <f t="shared" si="0"/>
        <v>1.2242360681458322E-3</v>
      </c>
      <c r="H62" s="19"/>
    </row>
    <row r="63" spans="1:8" x14ac:dyDescent="0.25">
      <c r="A63" s="13"/>
      <c r="B63" s="14" t="s">
        <v>130</v>
      </c>
      <c r="C63" s="15" t="s">
        <v>131</v>
      </c>
      <c r="D63" s="15" t="s">
        <v>49</v>
      </c>
      <c r="E63" s="17">
        <v>17500</v>
      </c>
      <c r="F63" s="17">
        <v>1767207.75</v>
      </c>
      <c r="G63" s="18">
        <f t="shared" si="0"/>
        <v>4.208412172428546E-4</v>
      </c>
      <c r="H63" s="19"/>
    </row>
    <row r="64" spans="1:8" outlineLevel="1" x14ac:dyDescent="0.25">
      <c r="A64" s="13"/>
      <c r="B64" s="14" t="s">
        <v>132</v>
      </c>
      <c r="C64" s="15" t="s">
        <v>133</v>
      </c>
      <c r="D64" s="15" t="s">
        <v>49</v>
      </c>
      <c r="E64" s="17">
        <v>30000</v>
      </c>
      <c r="F64" s="17">
        <v>3072516</v>
      </c>
      <c r="G64" s="18">
        <f t="shared" si="0"/>
        <v>7.3168611525053953E-4</v>
      </c>
      <c r="H64" s="19"/>
    </row>
    <row r="65" spans="1:8" x14ac:dyDescent="0.25">
      <c r="B65" s="14" t="s">
        <v>134</v>
      </c>
      <c r="C65" s="15" t="s">
        <v>135</v>
      </c>
      <c r="D65" s="15" t="s">
        <v>49</v>
      </c>
      <c r="E65" s="17">
        <v>190000</v>
      </c>
      <c r="F65" s="17">
        <v>18101395</v>
      </c>
      <c r="G65" s="18">
        <f t="shared" si="0"/>
        <v>4.3106494443529465E-3</v>
      </c>
      <c r="H65" s="19"/>
    </row>
    <row r="66" spans="1:8" x14ac:dyDescent="0.25">
      <c r="B66" s="14" t="s">
        <v>136</v>
      </c>
      <c r="C66" s="15" t="s">
        <v>137</v>
      </c>
      <c r="D66" s="15" t="s">
        <v>49</v>
      </c>
      <c r="E66" s="17">
        <v>100000</v>
      </c>
      <c r="F66" s="17">
        <v>10145960</v>
      </c>
      <c r="G66" s="18">
        <f t="shared" si="0"/>
        <v>2.4161495197705606E-3</v>
      </c>
      <c r="H66" s="19"/>
    </row>
    <row r="67" spans="1:8" x14ac:dyDescent="0.25">
      <c r="B67" s="14" t="s">
        <v>138</v>
      </c>
      <c r="C67" s="15" t="s">
        <v>139</v>
      </c>
      <c r="D67" s="15" t="s">
        <v>49</v>
      </c>
      <c r="E67" s="17">
        <v>60000</v>
      </c>
      <c r="F67" s="17">
        <v>6524250</v>
      </c>
      <c r="G67" s="18">
        <f t="shared" si="0"/>
        <v>1.5536788538850024E-3</v>
      </c>
      <c r="H67" s="19"/>
    </row>
    <row r="68" spans="1:8" x14ac:dyDescent="0.25">
      <c r="B68" s="14" t="s">
        <v>140</v>
      </c>
      <c r="C68" s="15" t="s">
        <v>141</v>
      </c>
      <c r="D68" s="15" t="s">
        <v>49</v>
      </c>
      <c r="E68" s="17">
        <v>55000</v>
      </c>
      <c r="F68" s="17">
        <v>5748759.5</v>
      </c>
      <c r="G68" s="18">
        <f t="shared" si="0"/>
        <v>1.3690042642787324E-3</v>
      </c>
      <c r="H68" s="19"/>
    </row>
    <row r="69" spans="1:8" x14ac:dyDescent="0.25">
      <c r="B69" s="14" t="s">
        <v>142</v>
      </c>
      <c r="C69" s="15" t="s">
        <v>143</v>
      </c>
      <c r="D69" s="15" t="s">
        <v>49</v>
      </c>
      <c r="E69" s="17">
        <v>90000</v>
      </c>
      <c r="F69" s="17">
        <v>9324261</v>
      </c>
      <c r="G69" s="18">
        <f t="shared" si="0"/>
        <v>2.2204708807609498E-3</v>
      </c>
      <c r="H69" s="19"/>
    </row>
    <row r="70" spans="1:8" x14ac:dyDescent="0.25">
      <c r="B70" s="14" t="s">
        <v>144</v>
      </c>
      <c r="C70" s="15" t="s">
        <v>145</v>
      </c>
      <c r="D70" s="15" t="s">
        <v>49</v>
      </c>
      <c r="E70" s="17">
        <v>120000</v>
      </c>
      <c r="F70" s="17">
        <v>12307284</v>
      </c>
      <c r="G70" s="18">
        <f t="shared" si="0"/>
        <v>2.9308452158573368E-3</v>
      </c>
      <c r="H70" s="19"/>
    </row>
    <row r="71" spans="1:8" x14ac:dyDescent="0.25">
      <c r="A71" s="20" t="s">
        <v>146</v>
      </c>
      <c r="B71" s="14" t="s">
        <v>147</v>
      </c>
      <c r="C71" s="15" t="s">
        <v>148</v>
      </c>
      <c r="D71" s="15" t="s">
        <v>49</v>
      </c>
      <c r="E71" s="17">
        <v>183500</v>
      </c>
      <c r="F71" s="17">
        <v>18755681.800000001</v>
      </c>
      <c r="G71" s="18">
        <f t="shared" ref="G71:G74" si="1">+F71/$F$87</f>
        <v>4.4664606970695178E-3</v>
      </c>
      <c r="H71" s="19"/>
    </row>
    <row r="72" spans="1:8" x14ac:dyDescent="0.25">
      <c r="B72" s="14" t="s">
        <v>149</v>
      </c>
      <c r="C72" s="15" t="s">
        <v>150</v>
      </c>
      <c r="D72" s="15" t="s">
        <v>49</v>
      </c>
      <c r="E72" s="17">
        <v>37000</v>
      </c>
      <c r="F72" s="17">
        <v>3767969</v>
      </c>
      <c r="G72" s="18">
        <f t="shared" si="1"/>
        <v>8.9730064871735736E-4</v>
      </c>
      <c r="H72" s="19"/>
    </row>
    <row r="73" spans="1:8" x14ac:dyDescent="0.25">
      <c r="B73" s="14"/>
      <c r="C73" s="21"/>
      <c r="D73" s="21"/>
      <c r="E73" s="22"/>
      <c r="F73" s="23"/>
      <c r="G73" s="24">
        <f t="shared" si="1"/>
        <v>0</v>
      </c>
      <c r="H73" s="19"/>
    </row>
    <row r="74" spans="1:8" x14ac:dyDescent="0.25">
      <c r="B74" s="14"/>
      <c r="C74" s="21"/>
      <c r="D74" s="21"/>
      <c r="E74" s="22"/>
      <c r="F74" s="23"/>
      <c r="G74" s="24">
        <f t="shared" si="1"/>
        <v>0</v>
      </c>
      <c r="H74" s="19"/>
    </row>
    <row r="75" spans="1:8" x14ac:dyDescent="0.25">
      <c r="A75" s="25" t="s">
        <v>151</v>
      </c>
      <c r="B75" s="21"/>
      <c r="C75" s="21" t="s">
        <v>152</v>
      </c>
      <c r="D75" s="21"/>
      <c r="E75" s="26"/>
      <c r="F75" s="27">
        <f>SUM(F7:F74)</f>
        <v>3988326222.4499998</v>
      </c>
      <c r="G75" s="28">
        <f>+F75/$F$87</f>
        <v>0.94977631363231285</v>
      </c>
      <c r="H75" s="29"/>
    </row>
    <row r="77" spans="1:8" x14ac:dyDescent="0.25">
      <c r="B77" s="30"/>
      <c r="C77" s="30" t="s">
        <v>153</v>
      </c>
      <c r="D77" s="30"/>
      <c r="E77" s="30"/>
      <c r="F77" s="30" t="s">
        <v>11</v>
      </c>
      <c r="G77" s="31" t="s">
        <v>12</v>
      </c>
    </row>
    <row r="78" spans="1:8" x14ac:dyDescent="0.25">
      <c r="B78" s="32"/>
      <c r="C78" s="21" t="s">
        <v>154</v>
      </c>
      <c r="D78" s="15"/>
      <c r="E78" s="33"/>
      <c r="F78" s="34" t="s">
        <v>155</v>
      </c>
      <c r="G78" s="35">
        <v>0</v>
      </c>
    </row>
    <row r="79" spans="1:8" x14ac:dyDescent="0.25">
      <c r="B79" s="32" t="s">
        <v>156</v>
      </c>
      <c r="C79" s="21" t="s">
        <v>157</v>
      </c>
      <c r="D79" s="21"/>
      <c r="E79" s="26"/>
      <c r="F79" s="17">
        <v>205229738.06</v>
      </c>
      <c r="G79" s="35">
        <f>+F79/$F$87</f>
        <v>4.8873219789581958E-2</v>
      </c>
    </row>
    <row r="80" spans="1:8" x14ac:dyDescent="0.25">
      <c r="B80" s="32"/>
      <c r="C80" s="21" t="s">
        <v>158</v>
      </c>
      <c r="D80" s="15"/>
      <c r="E80" s="33"/>
      <c r="F80" s="26" t="s">
        <v>155</v>
      </c>
      <c r="G80" s="35">
        <v>0</v>
      </c>
    </row>
    <row r="81" spans="1:7" x14ac:dyDescent="0.25">
      <c r="B81" s="32"/>
      <c r="C81" s="21" t="s">
        <v>159</v>
      </c>
      <c r="D81" s="15"/>
      <c r="E81" s="33"/>
      <c r="F81" s="26" t="s">
        <v>155</v>
      </c>
      <c r="G81" s="35">
        <v>0</v>
      </c>
    </row>
    <row r="82" spans="1:7" x14ac:dyDescent="0.25">
      <c r="B82" s="32"/>
      <c r="C82" s="21" t="s">
        <v>160</v>
      </c>
      <c r="D82" s="15"/>
      <c r="E82" s="33"/>
      <c r="F82" s="26" t="s">
        <v>155</v>
      </c>
      <c r="G82" s="35">
        <v>0</v>
      </c>
    </row>
    <row r="83" spans="1:7" x14ac:dyDescent="0.25">
      <c r="B83" s="15" t="s">
        <v>151</v>
      </c>
      <c r="C83" s="15" t="s">
        <v>161</v>
      </c>
      <c r="D83" s="15"/>
      <c r="E83" s="33"/>
      <c r="F83" s="17">
        <v>5670915.5499999998</v>
      </c>
      <c r="G83" s="35">
        <f>+F83/$F$87</f>
        <v>1.3504665781051673E-3</v>
      </c>
    </row>
    <row r="84" spans="1:7" x14ac:dyDescent="0.25">
      <c r="B84" s="32"/>
      <c r="C84" s="15"/>
      <c r="D84" s="15"/>
      <c r="E84" s="33"/>
      <c r="F84" s="34"/>
      <c r="G84" s="35"/>
    </row>
    <row r="85" spans="1:7" x14ac:dyDescent="0.25">
      <c r="B85" s="32"/>
      <c r="C85" s="15" t="s">
        <v>162</v>
      </c>
      <c r="D85" s="15"/>
      <c r="E85" s="33"/>
      <c r="F85" s="36">
        <f>SUM(F78:F84)</f>
        <v>210900653.61000001</v>
      </c>
      <c r="G85" s="35">
        <f>+F85/$F$87</f>
        <v>5.0223686367687127E-2</v>
      </c>
    </row>
    <row r="86" spans="1:7" x14ac:dyDescent="0.25">
      <c r="A86" s="37" t="s">
        <v>163</v>
      </c>
      <c r="B86" s="32"/>
      <c r="C86" s="15"/>
      <c r="D86" s="15"/>
      <c r="E86" s="33"/>
      <c r="F86" s="36"/>
      <c r="G86" s="35"/>
    </row>
    <row r="87" spans="1:7" x14ac:dyDescent="0.25">
      <c r="B87" s="38"/>
      <c r="C87" s="39" t="s">
        <v>164</v>
      </c>
      <c r="D87" s="40"/>
      <c r="E87" s="41"/>
      <c r="F87" s="41">
        <f>+F85+F75</f>
        <v>4199226876.0599999</v>
      </c>
      <c r="G87" s="42">
        <v>1</v>
      </c>
    </row>
    <row r="88" spans="1:7" x14ac:dyDescent="0.25">
      <c r="F88" s="43"/>
    </row>
    <row r="89" spans="1:7" x14ac:dyDescent="0.25">
      <c r="C89" s="21" t="s">
        <v>165</v>
      </c>
      <c r="D89" s="44">
        <v>17.12</v>
      </c>
      <c r="F89" s="4">
        <v>0</v>
      </c>
    </row>
    <row r="90" spans="1:7" x14ac:dyDescent="0.25">
      <c r="C90" s="21" t="s">
        <v>166</v>
      </c>
      <c r="D90" s="44">
        <v>8.33</v>
      </c>
    </row>
    <row r="91" spans="1:7" x14ac:dyDescent="0.25">
      <c r="C91" s="21" t="s">
        <v>167</v>
      </c>
      <c r="D91" s="44">
        <v>7.44</v>
      </c>
    </row>
    <row r="92" spans="1:7" x14ac:dyDescent="0.25">
      <c r="C92" s="21" t="s">
        <v>168</v>
      </c>
      <c r="D92" s="45">
        <v>16.386900000000001</v>
      </c>
    </row>
    <row r="93" spans="1:7" x14ac:dyDescent="0.25">
      <c r="A93" s="1" t="s">
        <v>16</v>
      </c>
      <c r="C93" s="21" t="s">
        <v>169</v>
      </c>
      <c r="D93" s="45">
        <v>16.16</v>
      </c>
    </row>
    <row r="94" spans="1:7" x14ac:dyDescent="0.25">
      <c r="A94" s="15" t="s">
        <v>49</v>
      </c>
      <c r="C94" s="21" t="s">
        <v>170</v>
      </c>
      <c r="D94" s="46"/>
    </row>
    <row r="95" spans="1:7" x14ac:dyDescent="0.25">
      <c r="C95" s="21" t="s">
        <v>171</v>
      </c>
      <c r="D95" s="47">
        <v>0</v>
      </c>
    </row>
    <row r="96" spans="1:7" x14ac:dyDescent="0.25">
      <c r="C96" s="21" t="s">
        <v>172</v>
      </c>
      <c r="D96" s="47">
        <v>0</v>
      </c>
      <c r="F96" s="43"/>
      <c r="G96" s="48"/>
    </row>
    <row r="97" spans="2:8" x14ac:dyDescent="0.25">
      <c r="B97" s="49"/>
      <c r="C97" s="13"/>
    </row>
    <row r="98" spans="2:8" x14ac:dyDescent="0.25">
      <c r="F98" s="4"/>
    </row>
    <row r="99" spans="2:8" x14ac:dyDescent="0.25">
      <c r="C99" s="30" t="s">
        <v>173</v>
      </c>
      <c r="D99" s="30"/>
      <c r="E99" s="30"/>
      <c r="F99" s="30"/>
      <c r="G99" s="31"/>
    </row>
    <row r="100" spans="2:8" x14ac:dyDescent="0.25">
      <c r="C100" s="30" t="s">
        <v>174</v>
      </c>
      <c r="D100" s="30"/>
      <c r="E100" s="30"/>
      <c r="F100" s="30" t="s">
        <v>11</v>
      </c>
      <c r="G100" s="31" t="s">
        <v>12</v>
      </c>
    </row>
    <row r="101" spans="2:8" x14ac:dyDescent="0.25">
      <c r="C101" s="21" t="s">
        <v>175</v>
      </c>
      <c r="D101" s="15"/>
      <c r="E101" s="33"/>
      <c r="F101" s="50">
        <f>SUMIF(Table134567685789[[Industry ]],A93,Table134567685789[Market Value])</f>
        <v>3616492174.9499998</v>
      </c>
      <c r="G101" s="51">
        <f>+F101/$F$87</f>
        <v>0.86122809785958465</v>
      </c>
    </row>
    <row r="102" spans="2:8" x14ac:dyDescent="0.25">
      <c r="C102" s="15" t="s">
        <v>176</v>
      </c>
      <c r="D102" s="15"/>
      <c r="E102" s="33"/>
      <c r="F102" s="50">
        <f>SUMIF(Table134567685789[[Industry ]],A94,Table134567685789[Market Value])</f>
        <v>270976647.5</v>
      </c>
      <c r="G102" s="51">
        <f>+F102/$F$87</f>
        <v>6.4530127925416764E-2</v>
      </c>
    </row>
    <row r="103" spans="2:8" x14ac:dyDescent="0.25">
      <c r="C103" s="15" t="s">
        <v>177</v>
      </c>
      <c r="D103" s="15"/>
      <c r="E103" s="33"/>
      <c r="F103" s="50">
        <f>SUMIF($E$115:$E$122,C103,H115:H122)</f>
        <v>100857400</v>
      </c>
      <c r="G103" s="51">
        <f>+F103/$F$87</f>
        <v>2.4018087847311378E-2</v>
      </c>
    </row>
    <row r="104" spans="2:8" x14ac:dyDescent="0.25">
      <c r="C104" s="16" t="s">
        <v>178</v>
      </c>
      <c r="D104" s="15"/>
      <c r="E104" s="33"/>
      <c r="F104" s="50">
        <f>SUM(F101:F103)</f>
        <v>3988326222.4499998</v>
      </c>
      <c r="G104" s="52">
        <f>SUM(G101:G103)</f>
        <v>0.94977631363231285</v>
      </c>
    </row>
    <row r="105" spans="2:8" x14ac:dyDescent="0.25">
      <c r="E105" s="1"/>
      <c r="G105" s="1"/>
    </row>
    <row r="106" spans="2:8" x14ac:dyDescent="0.25">
      <c r="C106" s="15" t="s">
        <v>179</v>
      </c>
      <c r="D106" s="15"/>
      <c r="E106" s="33"/>
      <c r="F106" s="50">
        <f t="shared" ref="F106:F112" si="2">SUMIF($E$115:$E$122,C106,H118:H125)</f>
        <v>0</v>
      </c>
      <c r="G106" s="51">
        <f t="shared" ref="G106:G112" si="3">+F106/$F$87</f>
        <v>0</v>
      </c>
      <c r="H106" s="15"/>
    </row>
    <row r="107" spans="2:8" x14ac:dyDescent="0.25">
      <c r="C107" s="15" t="s">
        <v>180</v>
      </c>
      <c r="D107" s="15"/>
      <c r="E107" s="33"/>
      <c r="F107" s="50">
        <f t="shared" si="2"/>
        <v>0</v>
      </c>
      <c r="G107" s="51">
        <f t="shared" si="3"/>
        <v>0</v>
      </c>
      <c r="H107" s="15"/>
    </row>
    <row r="108" spans="2:8" x14ac:dyDescent="0.25">
      <c r="C108" s="15" t="s">
        <v>181</v>
      </c>
      <c r="D108" s="15"/>
      <c r="E108" s="33"/>
      <c r="F108" s="50">
        <f t="shared" si="2"/>
        <v>0</v>
      </c>
      <c r="G108" s="51">
        <f t="shared" si="3"/>
        <v>0</v>
      </c>
      <c r="H108" s="15"/>
    </row>
    <row r="109" spans="2:8" x14ac:dyDescent="0.25">
      <c r="C109" s="15" t="s">
        <v>182</v>
      </c>
      <c r="D109" s="15"/>
      <c r="E109" s="33"/>
      <c r="F109" s="50">
        <f t="shared" si="2"/>
        <v>0</v>
      </c>
      <c r="G109" s="51">
        <f t="shared" si="3"/>
        <v>0</v>
      </c>
      <c r="H109" s="15"/>
    </row>
    <row r="110" spans="2:8" x14ac:dyDescent="0.25">
      <c r="C110" s="15" t="s">
        <v>183</v>
      </c>
      <c r="D110" s="15"/>
      <c r="E110" s="33"/>
      <c r="F110" s="50">
        <f>SUMIF($E$115:$E$122,C110,H122:H129)</f>
        <v>0</v>
      </c>
      <c r="G110" s="51">
        <f t="shared" si="3"/>
        <v>0</v>
      </c>
      <c r="H110" s="15"/>
    </row>
    <row r="111" spans="2:8" x14ac:dyDescent="0.25">
      <c r="C111" s="15" t="s">
        <v>184</v>
      </c>
      <c r="D111" s="15"/>
      <c r="E111" s="33"/>
      <c r="F111" s="50">
        <f t="shared" si="2"/>
        <v>0</v>
      </c>
      <c r="G111" s="51">
        <f t="shared" si="3"/>
        <v>0</v>
      </c>
      <c r="H111" s="15"/>
    </row>
    <row r="112" spans="2:8" x14ac:dyDescent="0.25">
      <c r="C112" s="15" t="s">
        <v>185</v>
      </c>
      <c r="D112" s="15"/>
      <c r="E112" s="33"/>
      <c r="F112" s="50">
        <f t="shared" si="2"/>
        <v>0</v>
      </c>
      <c r="G112" s="51">
        <f t="shared" si="3"/>
        <v>0</v>
      </c>
      <c r="H112" s="15"/>
    </row>
    <row r="115" spans="5:8" x14ac:dyDescent="0.25">
      <c r="E115" s="15" t="s">
        <v>177</v>
      </c>
      <c r="F115" s="15" t="s">
        <v>186</v>
      </c>
      <c r="G115" s="7">
        <f t="shared" ref="G115:G122" si="4">SUMIF($H$7:$H$63,F115,$E$7:$E$63)</f>
        <v>0</v>
      </c>
      <c r="H115" s="53">
        <f t="shared" ref="H115:H122" si="5">SUMIF($H$7:$H$74,F115,$F$7:$F$74)</f>
        <v>0</v>
      </c>
    </row>
    <row r="116" spans="5:8" x14ac:dyDescent="0.25">
      <c r="E116" s="15" t="s">
        <v>177</v>
      </c>
      <c r="F116" s="15" t="s">
        <v>187</v>
      </c>
      <c r="G116" s="7">
        <f t="shared" si="4"/>
        <v>0</v>
      </c>
      <c r="H116" s="53">
        <f t="shared" si="5"/>
        <v>0</v>
      </c>
    </row>
    <row r="117" spans="5:8" x14ac:dyDescent="0.25">
      <c r="E117" s="15" t="s">
        <v>177</v>
      </c>
      <c r="F117" s="16" t="s">
        <v>87</v>
      </c>
      <c r="G117" s="7">
        <f>H117/$F$87</f>
        <v>2.4018087847311378E-2</v>
      </c>
      <c r="H117" s="53">
        <f t="shared" si="5"/>
        <v>100857400</v>
      </c>
    </row>
    <row r="118" spans="5:8" x14ac:dyDescent="0.25">
      <c r="E118" s="15" t="s">
        <v>188</v>
      </c>
      <c r="F118" s="15" t="s">
        <v>189</v>
      </c>
      <c r="G118" s="7">
        <f t="shared" si="4"/>
        <v>0</v>
      </c>
      <c r="H118" s="53">
        <f t="shared" si="5"/>
        <v>0</v>
      </c>
    </row>
    <row r="119" spans="5:8" x14ac:dyDescent="0.25">
      <c r="E119" s="15" t="s">
        <v>179</v>
      </c>
      <c r="F119" s="15" t="s">
        <v>190</v>
      </c>
      <c r="G119" s="7">
        <f t="shared" si="4"/>
        <v>0</v>
      </c>
      <c r="H119" s="53">
        <f t="shared" si="5"/>
        <v>0</v>
      </c>
    </row>
    <row r="120" spans="5:8" x14ac:dyDescent="0.25">
      <c r="E120" s="15" t="s">
        <v>177</v>
      </c>
      <c r="F120" s="15" t="s">
        <v>191</v>
      </c>
      <c r="G120" s="7">
        <f t="shared" si="4"/>
        <v>0</v>
      </c>
      <c r="H120" s="53">
        <f t="shared" si="5"/>
        <v>0</v>
      </c>
    </row>
    <row r="121" spans="5:8" x14ac:dyDescent="0.25">
      <c r="E121" s="15" t="s">
        <v>179</v>
      </c>
      <c r="F121" s="15" t="s">
        <v>192</v>
      </c>
      <c r="G121" s="7">
        <f t="shared" si="4"/>
        <v>0</v>
      </c>
      <c r="H121" s="53">
        <f t="shared" si="5"/>
        <v>0</v>
      </c>
    </row>
    <row r="122" spans="5:8" x14ac:dyDescent="0.25">
      <c r="E122" s="15" t="s">
        <v>177</v>
      </c>
      <c r="F122" s="15" t="s">
        <v>193</v>
      </c>
      <c r="G122" s="7">
        <f t="shared" si="4"/>
        <v>0</v>
      </c>
      <c r="H122" s="53">
        <f t="shared" si="5"/>
        <v>0</v>
      </c>
    </row>
    <row r="123" spans="5:8" x14ac:dyDescent="0.25">
      <c r="G123" s="54">
        <f>SUM(G113:G122)</f>
        <v>2.4018087847311378E-2</v>
      </c>
      <c r="H123" s="1">
        <f>SUM(H113:H122)</f>
        <v>100857400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2024-01-05T11:04:55Z</dcterms:created>
  <dcterms:modified xsi:type="dcterms:W3CDTF">2024-01-05T11:05:04Z</dcterms:modified>
</cp:coreProperties>
</file>