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4-25\Monthly\9. December 2024\11. website upload portfolio report\"/>
    </mc:Choice>
  </mc:AlternateContent>
  <xr:revisionPtr revIDLastSave="0" documentId="8_{DBEF62A3-69CE-4A83-AB49-50AEACE27BE5}" xr6:coauthVersionLast="47" xr6:coauthVersionMax="47" xr10:uidLastSave="{00000000-0000-0000-0000-000000000000}"/>
  <bookViews>
    <workbookView xWindow="-120" yWindow="-120" windowWidth="20730" windowHeight="11040" xr2:uid="{7D377778-CD93-4102-87B8-5E07A5310789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#REF!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1" i="1" l="1"/>
  <c r="F105" i="1" s="1"/>
  <c r="G105" i="1" s="1"/>
  <c r="G121" i="1"/>
  <c r="H120" i="1"/>
  <c r="G120" i="1"/>
  <c r="H119" i="1"/>
  <c r="G119" i="1"/>
  <c r="H118" i="1"/>
  <c r="G118" i="1"/>
  <c r="H117" i="1"/>
  <c r="G117" i="1"/>
  <c r="H116" i="1"/>
  <c r="H115" i="1"/>
  <c r="G115" i="1"/>
  <c r="H114" i="1"/>
  <c r="H122" i="1" s="1"/>
  <c r="G114" i="1"/>
  <c r="F111" i="1"/>
  <c r="F110" i="1"/>
  <c r="G110" i="1" s="1"/>
  <c r="F109" i="1"/>
  <c r="G109" i="1" s="1"/>
  <c r="F108" i="1"/>
  <c r="F107" i="1"/>
  <c r="F106" i="1"/>
  <c r="F101" i="1"/>
  <c r="F100" i="1"/>
  <c r="F84" i="1"/>
  <c r="F86" i="1" s="1"/>
  <c r="F74" i="1"/>
  <c r="F103" i="1" l="1"/>
  <c r="G71" i="1"/>
  <c r="G63" i="1"/>
  <c r="G55" i="1"/>
  <c r="G47" i="1"/>
  <c r="G39" i="1"/>
  <c r="G31" i="1"/>
  <c r="G23" i="1"/>
  <c r="G15" i="1"/>
  <c r="G7" i="1"/>
  <c r="G70" i="1"/>
  <c r="G62" i="1"/>
  <c r="G54" i="1"/>
  <c r="G46" i="1"/>
  <c r="G38" i="1"/>
  <c r="G30" i="1"/>
  <c r="G22" i="1"/>
  <c r="G61" i="1"/>
  <c r="G37" i="1"/>
  <c r="G82" i="1"/>
  <c r="G68" i="1"/>
  <c r="G60" i="1"/>
  <c r="G52" i="1"/>
  <c r="G44" i="1"/>
  <c r="G36" i="1"/>
  <c r="G28" i="1"/>
  <c r="G20" i="1"/>
  <c r="G12" i="1"/>
  <c r="G58" i="1"/>
  <c r="G78" i="1"/>
  <c r="G67" i="1"/>
  <c r="G59" i="1"/>
  <c r="G51" i="1"/>
  <c r="G43" i="1"/>
  <c r="G35" i="1"/>
  <c r="G27" i="1"/>
  <c r="G19" i="1"/>
  <c r="G11" i="1"/>
  <c r="G107" i="1"/>
  <c r="G69" i="1"/>
  <c r="G45" i="1"/>
  <c r="G21" i="1"/>
  <c r="G116" i="1"/>
  <c r="G122" i="1" s="1"/>
  <c r="G74" i="1"/>
  <c r="G66" i="1"/>
  <c r="G50" i="1"/>
  <c r="G42" i="1"/>
  <c r="G34" i="1"/>
  <c r="G26" i="1"/>
  <c r="G18" i="1"/>
  <c r="G10" i="1"/>
  <c r="G64" i="1"/>
  <c r="G14" i="1"/>
  <c r="G111" i="1"/>
  <c r="G53" i="1"/>
  <c r="G29" i="1"/>
  <c r="G13" i="1"/>
  <c r="G65" i="1"/>
  <c r="G57" i="1"/>
  <c r="G49" i="1"/>
  <c r="G41" i="1"/>
  <c r="G33" i="1"/>
  <c r="G25" i="1"/>
  <c r="G17" i="1"/>
  <c r="G9" i="1"/>
  <c r="G72" i="1"/>
  <c r="G56" i="1"/>
  <c r="G48" i="1"/>
  <c r="G40" i="1"/>
  <c r="G32" i="1"/>
  <c r="G24" i="1"/>
  <c r="G16" i="1"/>
  <c r="G8" i="1"/>
  <c r="G101" i="1"/>
  <c r="G106" i="1"/>
  <c r="G108" i="1"/>
  <c r="G100" i="1"/>
  <c r="F102" i="1"/>
  <c r="G102" i="1" s="1"/>
  <c r="G84" i="1"/>
  <c r="G103" i="1" l="1"/>
</calcChain>
</file>

<file path=xl/sharedStrings.xml><?xml version="1.0" encoding="utf-8"?>
<sst xmlns="http://schemas.openxmlformats.org/spreadsheetml/2006/main" count="275" uniqueCount="194">
  <si>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</si>
  <si>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</si>
  <si>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</si>
  <si>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</si>
  <si>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</si>
  <si>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</si>
  <si>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31-12-2024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</si>
  <si>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</si>
  <si>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</si>
  <si>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</si>
  <si>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</si>
  <si>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</si>
  <si>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</si>
  <si>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</si>
  <si>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IN0020230044</t>
  </si>
  <si>
    <t>7.25 GS 12.06.2063</t>
  </si>
  <si>
    <t>CGS</t>
  </si>
  <si>
    <t>IN0020230127</t>
  </si>
  <si>
    <t>7.46 GS 06.11.2073</t>
  </si>
  <si>
    <t>IN001234C037</t>
  </si>
  <si>
    <t>Gsec Strip 17-12-2034</t>
  </si>
  <si>
    <t>IN001243P014</t>
  </si>
  <si>
    <t>Gsec Strip 23-12-2043</t>
  </si>
  <si>
    <t>IN0020240035</t>
  </si>
  <si>
    <t>7.34 GS 22.04.2064</t>
  </si>
  <si>
    <t>IN0020240019</t>
  </si>
  <si>
    <t>7.10 GS 08.04.2034</t>
  </si>
  <si>
    <t>IN0020240027</t>
  </si>
  <si>
    <t>7.23 GS 15.04.2039</t>
  </si>
  <si>
    <t>IN0020230135</t>
  </si>
  <si>
    <t>7.32 GS 13.11.2030</t>
  </si>
  <si>
    <t>IN0020240050</t>
  </si>
  <si>
    <t>7.04 GS 03.06.2029</t>
  </si>
  <si>
    <t>IN0020240100</t>
  </si>
  <si>
    <t>6.90 SGRB 05.08.2034</t>
  </si>
  <si>
    <t>IN0020200054</t>
  </si>
  <si>
    <t>7.16 GS 20.09.2050</t>
  </si>
  <si>
    <t>IN0020160118</t>
  </si>
  <si>
    <t>6.79% GS 26.12.2029</t>
  </si>
  <si>
    <t>IN0020150051</t>
  </si>
  <si>
    <t>7.73% GS  MD 19/12/2034</t>
  </si>
  <si>
    <t>IN0020160019</t>
  </si>
  <si>
    <t>7.61% GSEC 09.05.2030</t>
  </si>
  <si>
    <t>IN0020060086</t>
  </si>
  <si>
    <t>8.28% GOI 15.02.2032</t>
  </si>
  <si>
    <t>IN0020040039</t>
  </si>
  <si>
    <t>7.50% GOI 10-Aug-2034</t>
  </si>
  <si>
    <t>IN0020230077</t>
  </si>
  <si>
    <t>7.18 GS 24.07.2037</t>
  </si>
  <si>
    <t>IN0020230051</t>
  </si>
  <si>
    <t>7.30 GS 19.06.2053</t>
  </si>
  <si>
    <t>IN000929C058</t>
  </si>
  <si>
    <t>Gsec Strip 12-09-2029</t>
  </si>
  <si>
    <t>IN000230C028</t>
  </si>
  <si>
    <t>Gsec Strip 22-02-2030</t>
  </si>
  <si>
    <t>IN0020220144</t>
  </si>
  <si>
    <t>7.29 SGrB 27.01.2033</t>
  </si>
  <si>
    <t>IN000930C056</t>
  </si>
  <si>
    <t>Strip Gsec 12-09-2030</t>
  </si>
  <si>
    <t>IN0020220102</t>
  </si>
  <si>
    <t>7.41 GS 19.12.2036</t>
  </si>
  <si>
    <t>IN000330C059</t>
  </si>
  <si>
    <t>0% Strip GOI 12-03-2030</t>
  </si>
  <si>
    <t>IN0020200401</t>
  </si>
  <si>
    <t>6.76 GS 22.02.2061</t>
  </si>
  <si>
    <t>IN0020200187</t>
  </si>
  <si>
    <t>6.80 GS 15.12.2060</t>
  </si>
  <si>
    <t>IN0020190057</t>
  </si>
  <si>
    <t>7.63 GS 17.06.2059</t>
  </si>
  <si>
    <t>IN0020190032</t>
  </si>
  <si>
    <t>7.72 GS 15.06.2049</t>
  </si>
  <si>
    <t>IN3320230359</t>
  </si>
  <si>
    <t>7.48 UP SDL 22.03.2044</t>
  </si>
  <si>
    <t>SDL</t>
  </si>
  <si>
    <t>IN1520220279</t>
  </si>
  <si>
    <t>7.71 GJ SDL 08.03.2034</t>
  </si>
  <si>
    <t>IN2220210206</t>
  </si>
  <si>
    <t>7.10 MH SDL 04.08.2036</t>
  </si>
  <si>
    <t>IN1520220220</t>
  </si>
  <si>
    <t>7.60 GJ SDL 08.02.2035</t>
  </si>
  <si>
    <t>IN000443C035</t>
  </si>
  <si>
    <t>Gsec Strip 22-04-2043</t>
  </si>
  <si>
    <t>IN001044C030</t>
  </si>
  <si>
    <t>Gsec Strip 22-10-2044</t>
  </si>
  <si>
    <t>IN2020180021</t>
  </si>
  <si>
    <t>8.32% Kerala SDL 25-April-2030</t>
  </si>
  <si>
    <t>IN000444C033</t>
  </si>
  <si>
    <t>Gsec Strip 22-04-2044</t>
  </si>
  <si>
    <t>IN2220230238</t>
  </si>
  <si>
    <t>7.46 MH SDL 21.02.2035</t>
  </si>
  <si>
    <t>IN001043C032</t>
  </si>
  <si>
    <t>Gsec Strip 22-10-2043</t>
  </si>
  <si>
    <t>IN0020240142</t>
  </si>
  <si>
    <t>7.09 GS 25.11.2074</t>
  </si>
  <si>
    <t>IN0020240134</t>
  </si>
  <si>
    <t>6.92 GS 18.11.2039</t>
  </si>
  <si>
    <t>IN2220230246</t>
  </si>
  <si>
    <t>7.47 MH SDL 21.02.2036</t>
  </si>
  <si>
    <t>IN0020240126</t>
  </si>
  <si>
    <t>6.79 GS 07.10.2034</t>
  </si>
  <si>
    <t>IN4520180204</t>
  </si>
  <si>
    <t>8.38% Telangana SDL 2049</t>
  </si>
  <si>
    <t>IN2220230162</t>
  </si>
  <si>
    <t>7.70 MH SDL 15.11.2034</t>
  </si>
  <si>
    <t>IN2220230287</t>
  </si>
  <si>
    <t>7.40 MH SDL 06.03.2036</t>
  </si>
  <si>
    <t>IN0020240118</t>
  </si>
  <si>
    <t>7.09 GS 05.08.2054</t>
  </si>
  <si>
    <t>IN1320230114</t>
  </si>
  <si>
    <t>7.73% BR SDL 08.11.2038</t>
  </si>
  <si>
    <t>IN2220200264</t>
  </si>
  <si>
    <t>6.63% MAHARASHTRA SDL 14-OCT-2030</t>
  </si>
  <si>
    <t>IN2220230220</t>
  </si>
  <si>
    <t>7.49 MH SDL 07.02.2036</t>
  </si>
  <si>
    <t>IN0020070044</t>
  </si>
  <si>
    <t>8.32% GS 02.08.2032</t>
  </si>
  <si>
    <t>IN0020150077</t>
  </si>
  <si>
    <t>7.72% GOI 26.10.2055.</t>
  </si>
  <si>
    <t>IN0020190024</t>
  </si>
  <si>
    <t>7.62% GS 2039 (15-09-2039)</t>
  </si>
  <si>
    <t>02A</t>
  </si>
  <si>
    <t>IN0020190040</t>
  </si>
  <si>
    <t>7.69% GOI 17.06.2043</t>
  </si>
  <si>
    <t>IN0020150044</t>
  </si>
  <si>
    <t>8.13% GOI 22 june 2045</t>
  </si>
  <si>
    <t>IN0020200153</t>
  </si>
  <si>
    <t>05.77% GOI 03-Aug-2030</t>
  </si>
  <si>
    <t>IN0020200245</t>
  </si>
  <si>
    <t>6.22% GOI 2035 (16-Mar-2035)</t>
  </si>
  <si>
    <t>NCA</t>
  </si>
  <si>
    <t>IN0020160092</t>
  </si>
  <si>
    <t>6.62% GOI 2051 (28-NOV-2051)  2051.</t>
  </si>
  <si>
    <t>IN0020170042</t>
  </si>
  <si>
    <t>6.68% GOI 17-Sept-2031</t>
  </si>
  <si>
    <t>IN0020210020</t>
  </si>
  <si>
    <t>6.64% GOI 16-june-2035</t>
  </si>
  <si>
    <t>IN0020210152</t>
  </si>
  <si>
    <t>06.67 GOI 15 DEC- 2035</t>
  </si>
  <si>
    <t>IN0020210244</t>
  </si>
  <si>
    <t>6.54% GOI 17-Jan-2032</t>
  </si>
  <si>
    <t>IN0020120062</t>
  </si>
  <si>
    <t>8.30% GOI 31-Dec-2042</t>
  </si>
  <si>
    <t>IN0020210202</t>
  </si>
  <si>
    <t>6.95% GOI 16-DEC-2061</t>
  </si>
  <si>
    <t>IN0020210194</t>
  </si>
  <si>
    <t>6.99% GOI 15-DEC-2051</t>
  </si>
  <si>
    <t>IN0020220011</t>
  </si>
  <si>
    <t>7.10 GS 18.04.2029</t>
  </si>
  <si>
    <t>INE103D08039</t>
  </si>
  <si>
    <t>7.72 BSNL 22-12-2032</t>
  </si>
  <si>
    <t>NCD</t>
  </si>
  <si>
    <t>CRISIL AAA(CE)</t>
  </si>
  <si>
    <t xml:space="preserve">Subtotal A </t>
  </si>
  <si>
    <t>Money Market Instruments:-</t>
  </si>
  <si>
    <t>Infrastructure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</si>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</sst>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9" fillId="2" borderId="7" xfId="0" applyFont="1" applyFill="1" applyBorder="1"/>
    <xf numFmtId="0" fontId="4" fillId="0" borderId="5" xfId="2" applyFont="1" applyBorder="1"/>
    <xf numFmtId="9" fontId="1" fillId="0" borderId="5" xfId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9" fillId="2" borderId="8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9" fontId="0" fillId="0" borderId="5" xfId="1" applyFont="1" applyBorder="1" applyAlignment="1">
      <alignment vertical="top"/>
    </xf>
    <xf numFmtId="0" fontId="0" fillId="0" borderId="0" xfId="2" applyFont="1"/>
    <xf numFmtId="10" fontId="1" fillId="0" borderId="0" xfId="1" applyNumberFormat="1" applyFont="1"/>
  </cellXfs>
  <cellStyles count="6">
    <cellStyle name="Comma 2" xfId="3" xr:uid="{3B44FCE9-1189-40FC-A0DC-E6F52E26326F}"/>
    <cellStyle name="Comma 3" xfId="4" xr:uid="{C219A6BA-9EF1-4AEF-B610-9BBBD65CD2F8}"/>
    <cellStyle name="Normal" xfId="0" builtinId="0"/>
    <cellStyle name="Normal 2" xfId="2" xr:uid="{7DF888A3-BC74-4ED6-A38A-BDD62ED3E9A7}"/>
    <cellStyle name="Percent" xfId="1" builtinId="5"/>
    <cellStyle name="Percent 2" xfId="5" xr:uid="{DA5DC908-EA27-4952-855B-ED8E1815C2A4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FRDA%20&amp;%20NPS%20Trust%20Communication%20April%202019%20Onwards\NPS%20Trust\2024-25\Monthly\9.%20December%202024\11.%20website%20upload%20portfolio%20report\Portfolio_ABSLPM_Dec%202024.xlsx" TargetMode="External"/><Relationship Id="rId1" Type="http://schemas.openxmlformats.org/officeDocument/2006/relationships/externalLinkPath" Target="Portfolio_ABSLPM_De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E15111-DFE8-49C5-9C3A-C27217B136E9}" name="Table13456768578914" displayName="Table13456768578914" ref="B6:H73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8FF35905-CDBF-4CED-8D10-7E68CFD50901}" name="ISIN No." dataDxfId="6"/>
    <tableColumn id="2" xr3:uid="{3C895B28-9B29-47B2-A2F9-5292B8B3F88A}" name="Name of the Instrument" dataDxfId="5"/>
    <tableColumn id="3" xr3:uid="{9C746FD4-AA51-4523-9BF1-2085868AC790}" name="Industry " dataDxfId="4"/>
    <tableColumn id="4" xr3:uid="{57A4B004-0933-4A66-A9CE-0E3286691F23}" name="Quantity" dataDxfId="3"/>
    <tableColumn id="5" xr3:uid="{360B2E69-5AA5-4AAE-973F-531462F97955}" name="Market Value" dataDxfId="2"/>
    <tableColumn id="6" xr3:uid="{941821B8-AC0E-473A-BC3E-1ABAE34E02BF}" name="% of Portfolio" dataDxfId="1" dataCellStyle="Percent">
      <calculatedColumnFormula>+F7/$F$86</calculatedColumnFormula>
    </tableColumn>
    <tableColumn id="7" xr3:uid="{2D02186B-172D-4396-9A8D-0A7CDDB442FB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DA75B-D4E6-40D3-AC60-40BF32ACE3E6}">
  <sheetPr>
    <tabColor rgb="FF7030A0"/>
  </sheetPr>
  <dimension ref="A2:H122"/>
  <sheetViews>
    <sheetView showGridLines="0" tabSelected="1" zoomScaleNormal="100" zoomScaleSheetLayoutView="89" workbookViewId="0">
      <selection activeCell="D4" sqref="D4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7145000</v>
      </c>
      <c r="F7" s="16">
        <v>734706060</v>
      </c>
      <c r="G7" s="17">
        <f t="shared" ref="G7:G70" si="0">+F7/$F$86</f>
        <v>6.2290494792208169E-2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3491000</v>
      </c>
      <c r="F8" s="16">
        <v>369346403.60000002</v>
      </c>
      <c r="G8" s="17">
        <f t="shared" si="0"/>
        <v>3.1314251348310125E-2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1500000</v>
      </c>
      <c r="F9" s="16">
        <v>77379450</v>
      </c>
      <c r="G9" s="17">
        <f t="shared" si="0"/>
        <v>6.5604525260740771E-3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2100000</v>
      </c>
      <c r="F10" s="16">
        <v>56730870</v>
      </c>
      <c r="G10" s="17">
        <f t="shared" si="0"/>
        <v>4.8098064718459501E-3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6">
        <v>19973200</v>
      </c>
      <c r="F11" s="16">
        <v>2075237450.52</v>
      </c>
      <c r="G11" s="17">
        <f t="shared" si="0"/>
        <v>0.17594460511760501</v>
      </c>
      <c r="H11" s="18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6">
        <v>9550000</v>
      </c>
      <c r="F12" s="16">
        <v>974927985</v>
      </c>
      <c r="G12" s="17">
        <f t="shared" si="0"/>
        <v>8.2657201129415631E-2</v>
      </c>
      <c r="H12" s="18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6">
        <v>3000000</v>
      </c>
      <c r="F13" s="16">
        <v>309621300</v>
      </c>
      <c r="G13" s="17">
        <f t="shared" si="0"/>
        <v>2.6250585132245572E-2</v>
      </c>
      <c r="H13" s="18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6">
        <v>500000</v>
      </c>
      <c r="F14" s="16">
        <v>51297300</v>
      </c>
      <c r="G14" s="17">
        <f t="shared" si="0"/>
        <v>4.3491327654277684E-3</v>
      </c>
      <c r="H14" s="18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6">
        <v>940000</v>
      </c>
      <c r="F15" s="16">
        <v>95112678</v>
      </c>
      <c r="G15" s="17">
        <f t="shared" si="0"/>
        <v>8.063926645210974E-3</v>
      </c>
      <c r="H15" s="18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6">
        <v>500000</v>
      </c>
      <c r="F16" s="16">
        <v>50362650</v>
      </c>
      <c r="G16" s="17">
        <f t="shared" si="0"/>
        <v>4.2698904478163727E-3</v>
      </c>
      <c r="H16" s="18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6">
        <v>500000</v>
      </c>
      <c r="F17" s="16">
        <v>50961550</v>
      </c>
      <c r="G17" s="17">
        <f t="shared" si="0"/>
        <v>4.3206669138918718E-3</v>
      </c>
      <c r="H17" s="18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6">
        <v>620000</v>
      </c>
      <c r="F18" s="16">
        <v>62077500</v>
      </c>
      <c r="G18" s="17">
        <f t="shared" si="0"/>
        <v>5.2631091547867496E-3</v>
      </c>
      <c r="H18" s="18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6">
        <v>60600</v>
      </c>
      <c r="F19" s="16">
        <v>6453063.7199999997</v>
      </c>
      <c r="G19" s="17">
        <f t="shared" si="0"/>
        <v>5.4710931885392021E-4</v>
      </c>
      <c r="H19" s="18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6">
        <v>50000</v>
      </c>
      <c r="F20" s="16">
        <v>5180710</v>
      </c>
      <c r="G20" s="17">
        <f t="shared" si="0"/>
        <v>4.3923550770078143E-4</v>
      </c>
      <c r="H20" s="18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6">
        <v>520500</v>
      </c>
      <c r="F21" s="16">
        <v>56075859.299999997</v>
      </c>
      <c r="G21" s="17">
        <f t="shared" si="0"/>
        <v>4.7542727790965108E-3</v>
      </c>
      <c r="H21" s="18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6">
        <v>600000</v>
      </c>
      <c r="F22" s="16">
        <v>62728140</v>
      </c>
      <c r="G22" s="17">
        <f t="shared" si="0"/>
        <v>5.3182722870080924E-3</v>
      </c>
      <c r="H22" s="18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6">
        <v>1000000</v>
      </c>
      <c r="F23" s="16">
        <v>102460100</v>
      </c>
      <c r="G23" s="17">
        <f t="shared" si="0"/>
        <v>8.6868622336654308E-3</v>
      </c>
      <c r="H23" s="18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6">
        <v>6660000</v>
      </c>
      <c r="F24" s="16">
        <v>689138838</v>
      </c>
      <c r="G24" s="17">
        <f t="shared" si="0"/>
        <v>5.8427174535007086E-2</v>
      </c>
      <c r="H24" s="18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6">
        <v>2250000</v>
      </c>
      <c r="F25" s="16">
        <v>164909025</v>
      </c>
      <c r="G25" s="17">
        <f t="shared" si="0"/>
        <v>1.3981461869187015E-2</v>
      </c>
      <c r="H25" s="18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6">
        <v>2500000</v>
      </c>
      <c r="F26" s="16">
        <v>177847750</v>
      </c>
      <c r="G26" s="17">
        <f t="shared" si="0"/>
        <v>1.5078444221871452E-2</v>
      </c>
      <c r="H26" s="18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6">
        <v>1500000</v>
      </c>
      <c r="F27" s="16">
        <v>154321200</v>
      </c>
      <c r="G27" s="17">
        <f t="shared" si="0"/>
        <v>1.3083795586125036E-2</v>
      </c>
      <c r="H27" s="18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6">
        <v>26000</v>
      </c>
      <c r="F28" s="16">
        <v>1779567.4</v>
      </c>
      <c r="G28" s="17">
        <f t="shared" si="0"/>
        <v>1.5087684707824981E-4</v>
      </c>
      <c r="H28" s="18"/>
    </row>
    <row r="29" spans="1:8" x14ac:dyDescent="0.25">
      <c r="A29" s="13"/>
      <c r="B29" s="14" t="s">
        <v>59</v>
      </c>
      <c r="C29" s="15" t="s">
        <v>60</v>
      </c>
      <c r="D29" s="15" t="s">
        <v>16</v>
      </c>
      <c r="E29" s="16">
        <v>1000000</v>
      </c>
      <c r="F29" s="16">
        <v>104214500</v>
      </c>
      <c r="G29" s="17">
        <f t="shared" si="0"/>
        <v>8.8356053161213598E-3</v>
      </c>
      <c r="H29" s="18"/>
    </row>
    <row r="30" spans="1:8" x14ac:dyDescent="0.25">
      <c r="A30" s="13"/>
      <c r="B30" s="14" t="s">
        <v>61</v>
      </c>
      <c r="C30" s="15" t="s">
        <v>62</v>
      </c>
      <c r="D30" s="15" t="s">
        <v>16</v>
      </c>
      <c r="E30" s="16">
        <v>500000</v>
      </c>
      <c r="F30" s="16">
        <v>35433000</v>
      </c>
      <c r="G30" s="17">
        <f t="shared" si="0"/>
        <v>3.0041117422827737E-3</v>
      </c>
      <c r="H30" s="18"/>
    </row>
    <row r="31" spans="1:8" x14ac:dyDescent="0.25">
      <c r="A31" s="13"/>
      <c r="B31" s="14" t="s">
        <v>63</v>
      </c>
      <c r="C31" s="15" t="s">
        <v>64</v>
      </c>
      <c r="D31" s="15" t="s">
        <v>16</v>
      </c>
      <c r="E31" s="16">
        <v>500000</v>
      </c>
      <c r="F31" s="16">
        <v>48050000</v>
      </c>
      <c r="G31" s="17">
        <f t="shared" si="0"/>
        <v>4.0738173233055988E-3</v>
      </c>
      <c r="H31" s="18"/>
    </row>
    <row r="32" spans="1:8" x14ac:dyDescent="0.25">
      <c r="A32" s="13"/>
      <c r="B32" s="14" t="s">
        <v>65</v>
      </c>
      <c r="C32" s="15" t="s">
        <v>66</v>
      </c>
      <c r="D32" s="15" t="s">
        <v>16</v>
      </c>
      <c r="E32" s="16">
        <v>500000</v>
      </c>
      <c r="F32" s="16">
        <v>48448050</v>
      </c>
      <c r="G32" s="17">
        <f t="shared" si="0"/>
        <v>4.107565148186801E-3</v>
      </c>
      <c r="H32" s="18"/>
    </row>
    <row r="33" spans="1:8" x14ac:dyDescent="0.25">
      <c r="A33" s="13"/>
      <c r="B33" s="14" t="s">
        <v>67</v>
      </c>
      <c r="C33" s="15" t="s">
        <v>68</v>
      </c>
      <c r="D33" s="15" t="s">
        <v>16</v>
      </c>
      <c r="E33" s="16">
        <v>1000000</v>
      </c>
      <c r="F33" s="16">
        <v>107406400</v>
      </c>
      <c r="G33" s="17">
        <f t="shared" si="0"/>
        <v>9.1062237867615085E-3</v>
      </c>
      <c r="H33" s="18"/>
    </row>
    <row r="34" spans="1:8" x14ac:dyDescent="0.25">
      <c r="A34" s="13"/>
      <c r="B34" s="14" t="s">
        <v>69</v>
      </c>
      <c r="C34" s="15" t="s">
        <v>70</v>
      </c>
      <c r="D34" s="15" t="s">
        <v>16</v>
      </c>
      <c r="E34" s="16">
        <v>230000</v>
      </c>
      <c r="F34" s="16">
        <v>25008636</v>
      </c>
      <c r="G34" s="17">
        <f t="shared" si="0"/>
        <v>2.1203041533619984E-3</v>
      </c>
      <c r="H34" s="18"/>
    </row>
    <row r="35" spans="1:8" x14ac:dyDescent="0.25">
      <c r="A35" s="13"/>
      <c r="B35" s="14" t="s">
        <v>71</v>
      </c>
      <c r="C35" s="15" t="s">
        <v>72</v>
      </c>
      <c r="D35" s="15" t="s">
        <v>73</v>
      </c>
      <c r="E35" s="16">
        <v>555100</v>
      </c>
      <c r="F35" s="16">
        <v>57697427.060000002</v>
      </c>
      <c r="G35" s="17">
        <f t="shared" si="0"/>
        <v>4.891753961856175E-3</v>
      </c>
      <c r="H35" s="18"/>
    </row>
    <row r="36" spans="1:8" x14ac:dyDescent="0.25">
      <c r="A36" s="13"/>
      <c r="B36" s="14" t="s">
        <v>74</v>
      </c>
      <c r="C36" s="15" t="s">
        <v>75</v>
      </c>
      <c r="D36" s="15" t="s">
        <v>73</v>
      </c>
      <c r="E36" s="16">
        <v>500000</v>
      </c>
      <c r="F36" s="16">
        <v>51923400</v>
      </c>
      <c r="G36" s="17">
        <f t="shared" si="0"/>
        <v>4.4022153258049101E-3</v>
      </c>
      <c r="H36" s="18"/>
    </row>
    <row r="37" spans="1:8" x14ac:dyDescent="0.25">
      <c r="A37" s="13"/>
      <c r="B37" s="14" t="s">
        <v>76</v>
      </c>
      <c r="C37" s="15" t="s">
        <v>77</v>
      </c>
      <c r="D37" s="15" t="s">
        <v>73</v>
      </c>
      <c r="E37" s="16">
        <v>1000000</v>
      </c>
      <c r="F37" s="16">
        <v>99867400</v>
      </c>
      <c r="G37" s="17">
        <f t="shared" si="0"/>
        <v>8.467045663964402E-3</v>
      </c>
      <c r="H37" s="18"/>
    </row>
    <row r="38" spans="1:8" x14ac:dyDescent="0.25">
      <c r="A38" s="13"/>
      <c r="B38" s="14" t="s">
        <v>78</v>
      </c>
      <c r="C38" s="15" t="s">
        <v>79</v>
      </c>
      <c r="D38" s="15" t="s">
        <v>73</v>
      </c>
      <c r="E38" s="16">
        <v>500000</v>
      </c>
      <c r="F38" s="16">
        <v>51643950</v>
      </c>
      <c r="G38" s="17">
        <f t="shared" si="0"/>
        <v>4.3785227503418973E-3</v>
      </c>
      <c r="H38" s="18"/>
    </row>
    <row r="39" spans="1:8" x14ac:dyDescent="0.25">
      <c r="A39" s="13"/>
      <c r="B39" s="14" t="s">
        <v>80</v>
      </c>
      <c r="C39" s="15" t="s">
        <v>81</v>
      </c>
      <c r="D39" s="15" t="s">
        <v>16</v>
      </c>
      <c r="E39" s="16">
        <v>2500000</v>
      </c>
      <c r="F39" s="16">
        <v>70982500</v>
      </c>
      <c r="G39" s="17">
        <f t="shared" si="0"/>
        <v>6.0181006899383905E-3</v>
      </c>
      <c r="H39" s="18"/>
    </row>
    <row r="40" spans="1:8" x14ac:dyDescent="0.25">
      <c r="A40" s="13"/>
      <c r="B40" s="14" t="s">
        <v>82</v>
      </c>
      <c r="C40" s="15" t="s">
        <v>83</v>
      </c>
      <c r="D40" s="15" t="s">
        <v>16</v>
      </c>
      <c r="E40" s="16">
        <v>2500000</v>
      </c>
      <c r="F40" s="16">
        <v>63679500</v>
      </c>
      <c r="G40" s="17">
        <f t="shared" si="0"/>
        <v>5.3989313265231818E-3</v>
      </c>
      <c r="H40" s="18"/>
    </row>
    <row r="41" spans="1:8" x14ac:dyDescent="0.25">
      <c r="A41" s="13"/>
      <c r="B41" s="14" t="s">
        <v>84</v>
      </c>
      <c r="C41" s="15" t="s">
        <v>85</v>
      </c>
      <c r="D41" s="15" t="s">
        <v>73</v>
      </c>
      <c r="E41" s="16">
        <v>130000</v>
      </c>
      <c r="F41" s="16">
        <v>13664274</v>
      </c>
      <c r="G41" s="17">
        <f t="shared" si="0"/>
        <v>1.1584964855690799E-3</v>
      </c>
      <c r="H41" s="18"/>
    </row>
    <row r="42" spans="1:8" x14ac:dyDescent="0.25">
      <c r="A42" s="13"/>
      <c r="B42" s="14" t="s">
        <v>86</v>
      </c>
      <c r="C42" s="15" t="s">
        <v>87</v>
      </c>
      <c r="D42" s="15" t="s">
        <v>16</v>
      </c>
      <c r="E42" s="16">
        <v>2500000</v>
      </c>
      <c r="F42" s="16">
        <v>65971500</v>
      </c>
      <c r="G42" s="17">
        <f t="shared" si="0"/>
        <v>5.5932536845880393E-3</v>
      </c>
      <c r="H42" s="18"/>
    </row>
    <row r="43" spans="1:8" x14ac:dyDescent="0.25">
      <c r="A43" s="13"/>
      <c r="B43" s="14" t="s">
        <v>88</v>
      </c>
      <c r="C43" s="15" t="s">
        <v>89</v>
      </c>
      <c r="D43" s="15" t="s">
        <v>73</v>
      </c>
      <c r="E43" s="16">
        <v>1000000</v>
      </c>
      <c r="F43" s="16">
        <v>102267300</v>
      </c>
      <c r="G43" s="17">
        <f t="shared" si="0"/>
        <v>8.6705160946449669E-3</v>
      </c>
      <c r="H43" s="18"/>
    </row>
    <row r="44" spans="1:8" x14ac:dyDescent="0.25">
      <c r="A44" s="13"/>
      <c r="B44" s="14" t="s">
        <v>90</v>
      </c>
      <c r="C44" s="15" t="s">
        <v>91</v>
      </c>
      <c r="D44" s="15" t="s">
        <v>16</v>
      </c>
      <c r="E44" s="16">
        <v>2500000</v>
      </c>
      <c r="F44" s="16">
        <v>68395250</v>
      </c>
      <c r="G44" s="17">
        <f t="shared" si="0"/>
        <v>5.7987461869264774E-3</v>
      </c>
      <c r="H44" s="18"/>
    </row>
    <row r="45" spans="1:8" x14ac:dyDescent="0.25">
      <c r="A45" s="13"/>
      <c r="B45" s="14" t="s">
        <v>92</v>
      </c>
      <c r="C45" s="15" t="s">
        <v>93</v>
      </c>
      <c r="D45" s="15" t="s">
        <v>16</v>
      </c>
      <c r="E45" s="16">
        <v>3000000</v>
      </c>
      <c r="F45" s="16">
        <v>301780800</v>
      </c>
      <c r="G45" s="17">
        <f t="shared" si="0"/>
        <v>2.5585844971509307E-2</v>
      </c>
      <c r="H45" s="18"/>
    </row>
    <row r="46" spans="1:8" x14ac:dyDescent="0.25">
      <c r="A46" s="13"/>
      <c r="B46" s="14" t="s">
        <v>94</v>
      </c>
      <c r="C46" s="15" t="s">
        <v>95</v>
      </c>
      <c r="D46" s="15" t="s">
        <v>16</v>
      </c>
      <c r="E46" s="16">
        <v>1000000</v>
      </c>
      <c r="F46" s="16">
        <v>100445300</v>
      </c>
      <c r="G46" s="17">
        <f t="shared" si="0"/>
        <v>8.5160416895864281E-3</v>
      </c>
      <c r="H46" s="18"/>
    </row>
    <row r="47" spans="1:8" x14ac:dyDescent="0.25">
      <c r="A47" s="13"/>
      <c r="B47" s="14" t="s">
        <v>96</v>
      </c>
      <c r="C47" s="15" t="s">
        <v>97</v>
      </c>
      <c r="D47" s="15" t="s">
        <v>73</v>
      </c>
      <c r="E47" s="16">
        <v>500000</v>
      </c>
      <c r="F47" s="16">
        <v>51340050</v>
      </c>
      <c r="G47" s="17">
        <f t="shared" si="0"/>
        <v>4.3527572334937691E-3</v>
      </c>
      <c r="H47" s="18"/>
    </row>
    <row r="48" spans="1:8" x14ac:dyDescent="0.25">
      <c r="A48" s="13"/>
      <c r="B48" s="14" t="s">
        <v>98</v>
      </c>
      <c r="C48" s="15" t="s">
        <v>99</v>
      </c>
      <c r="D48" s="15" t="s">
        <v>16</v>
      </c>
      <c r="E48" s="16">
        <v>7450000</v>
      </c>
      <c r="F48" s="16">
        <v>746516820</v>
      </c>
      <c r="G48" s="17">
        <f t="shared" si="0"/>
        <v>6.3291845025078203E-2</v>
      </c>
      <c r="H48" s="18"/>
    </row>
    <row r="49" spans="1:8" x14ac:dyDescent="0.25">
      <c r="A49" s="13"/>
      <c r="B49" s="14" t="s">
        <v>100</v>
      </c>
      <c r="C49" s="15" t="s">
        <v>101</v>
      </c>
      <c r="D49" s="15" t="s">
        <v>73</v>
      </c>
      <c r="E49" s="16">
        <v>60000</v>
      </c>
      <c r="F49" s="16">
        <v>6842334</v>
      </c>
      <c r="G49" s="17">
        <f t="shared" si="0"/>
        <v>5.8011277379901958E-4</v>
      </c>
      <c r="H49" s="18"/>
    </row>
    <row r="50" spans="1:8" x14ac:dyDescent="0.25">
      <c r="A50" s="13"/>
      <c r="B50" s="14" t="s">
        <v>102</v>
      </c>
      <c r="C50" s="15" t="s">
        <v>103</v>
      </c>
      <c r="D50" s="15" t="s">
        <v>73</v>
      </c>
      <c r="E50" s="16">
        <v>9000000</v>
      </c>
      <c r="F50" s="16">
        <v>935973000</v>
      </c>
      <c r="G50" s="17">
        <f t="shared" si="0"/>
        <v>7.9354485359964852E-2</v>
      </c>
      <c r="H50" s="18"/>
    </row>
    <row r="51" spans="1:8" x14ac:dyDescent="0.25">
      <c r="A51" s="13"/>
      <c r="B51" s="14" t="s">
        <v>104</v>
      </c>
      <c r="C51" s="15" t="s">
        <v>105</v>
      </c>
      <c r="D51" s="15" t="s">
        <v>73</v>
      </c>
      <c r="E51" s="16">
        <v>1000000</v>
      </c>
      <c r="F51" s="16">
        <v>102151400</v>
      </c>
      <c r="G51" s="17">
        <f t="shared" si="0"/>
        <v>8.660689758999366E-3</v>
      </c>
      <c r="H51" s="18"/>
    </row>
    <row r="52" spans="1:8" x14ac:dyDescent="0.25">
      <c r="A52" s="13"/>
      <c r="B52" s="14" t="s">
        <v>106</v>
      </c>
      <c r="C52" s="15" t="s">
        <v>107</v>
      </c>
      <c r="D52" s="15" t="s">
        <v>16</v>
      </c>
      <c r="E52" s="16">
        <v>3500000</v>
      </c>
      <c r="F52" s="16">
        <v>352716000</v>
      </c>
      <c r="G52" s="17">
        <f t="shared" si="0"/>
        <v>2.9904277856546462E-2</v>
      </c>
      <c r="H52" s="18"/>
    </row>
    <row r="53" spans="1:8" x14ac:dyDescent="0.25">
      <c r="A53" s="13"/>
      <c r="B53" s="14" t="s">
        <v>108</v>
      </c>
      <c r="C53" s="15" t="s">
        <v>109</v>
      </c>
      <c r="D53" s="15" t="s">
        <v>73</v>
      </c>
      <c r="E53" s="16">
        <v>1000000</v>
      </c>
      <c r="F53" s="16">
        <v>105212700</v>
      </c>
      <c r="G53" s="17">
        <f t="shared" si="0"/>
        <v>8.9202355856764816E-3</v>
      </c>
      <c r="H53" s="18"/>
    </row>
    <row r="54" spans="1:8" x14ac:dyDescent="0.25">
      <c r="A54" s="13"/>
      <c r="B54" s="14" t="s">
        <v>110</v>
      </c>
      <c r="C54" s="15" t="s">
        <v>111</v>
      </c>
      <c r="D54" s="15" t="s">
        <v>73</v>
      </c>
      <c r="E54" s="16">
        <v>190000</v>
      </c>
      <c r="F54" s="16">
        <v>18594825</v>
      </c>
      <c r="G54" s="17">
        <f t="shared" si="0"/>
        <v>1.5765227931079297E-3</v>
      </c>
      <c r="H54" s="18"/>
    </row>
    <row r="55" spans="1:8" x14ac:dyDescent="0.25">
      <c r="B55" s="14" t="s">
        <v>112</v>
      </c>
      <c r="C55" s="15" t="s">
        <v>113</v>
      </c>
      <c r="D55" s="15" t="s">
        <v>73</v>
      </c>
      <c r="E55" s="16">
        <v>2000000</v>
      </c>
      <c r="F55" s="16">
        <v>205656400</v>
      </c>
      <c r="G55" s="17">
        <f t="shared" si="0"/>
        <v>1.7436141622656932E-2</v>
      </c>
      <c r="H55" s="18"/>
    </row>
    <row r="56" spans="1:8" x14ac:dyDescent="0.25">
      <c r="B56" s="14" t="s">
        <v>114</v>
      </c>
      <c r="C56" s="15" t="s">
        <v>115</v>
      </c>
      <c r="D56" s="15" t="s">
        <v>16</v>
      </c>
      <c r="E56" s="16">
        <v>332800</v>
      </c>
      <c r="F56" s="16">
        <v>36202383.359999999</v>
      </c>
      <c r="G56" s="17">
        <f t="shared" si="0"/>
        <v>3.069342278395803E-3</v>
      </c>
      <c r="H56" s="18"/>
    </row>
    <row r="57" spans="1:8" x14ac:dyDescent="0.25">
      <c r="B57" s="14" t="s">
        <v>116</v>
      </c>
      <c r="C57" s="15" t="s">
        <v>117</v>
      </c>
      <c r="D57" s="15" t="s">
        <v>16</v>
      </c>
      <c r="E57" s="16">
        <v>163000</v>
      </c>
      <c r="F57" s="16">
        <v>17742615.199999999</v>
      </c>
      <c r="G57" s="17">
        <f t="shared" si="0"/>
        <v>1.5042699929761754E-3</v>
      </c>
      <c r="H57" s="18"/>
    </row>
    <row r="58" spans="1:8" x14ac:dyDescent="0.25">
      <c r="B58" s="14" t="s">
        <v>118</v>
      </c>
      <c r="C58" s="15" t="s">
        <v>119</v>
      </c>
      <c r="D58" s="15" t="s">
        <v>16</v>
      </c>
      <c r="E58" s="16">
        <v>28300</v>
      </c>
      <c r="F58" s="16">
        <v>3009586.14</v>
      </c>
      <c r="G58" s="17">
        <f t="shared" si="0"/>
        <v>2.5516137675572173E-4</v>
      </c>
      <c r="H58" s="18"/>
    </row>
    <row r="59" spans="1:8" x14ac:dyDescent="0.25">
      <c r="A59" s="19" t="s">
        <v>120</v>
      </c>
      <c r="B59" s="14" t="s">
        <v>121</v>
      </c>
      <c r="C59" s="15" t="s">
        <v>122</v>
      </c>
      <c r="D59" s="15" t="s">
        <v>16</v>
      </c>
      <c r="E59" s="16">
        <v>170000</v>
      </c>
      <c r="F59" s="16">
        <v>18213392</v>
      </c>
      <c r="G59" s="17">
        <f t="shared" si="0"/>
        <v>1.5441838053226972E-3</v>
      </c>
      <c r="H59" s="18"/>
    </row>
    <row r="60" spans="1:8" x14ac:dyDescent="0.25">
      <c r="B60" s="14" t="s">
        <v>123</v>
      </c>
      <c r="C60" s="15" t="s">
        <v>124</v>
      </c>
      <c r="D60" s="15" t="s">
        <v>16</v>
      </c>
      <c r="E60" s="16">
        <v>500000</v>
      </c>
      <c r="F60" s="16">
        <v>56398850</v>
      </c>
      <c r="G60" s="17">
        <f t="shared" si="0"/>
        <v>4.7816568604477413E-3</v>
      </c>
      <c r="H60" s="18"/>
    </row>
    <row r="61" spans="1:8" x14ac:dyDescent="0.25">
      <c r="B61" s="14" t="s">
        <v>125</v>
      </c>
      <c r="C61" s="15" t="s">
        <v>126</v>
      </c>
      <c r="D61" s="15" t="s">
        <v>16</v>
      </c>
      <c r="E61" s="16">
        <v>170000</v>
      </c>
      <c r="F61" s="16">
        <v>16214617</v>
      </c>
      <c r="G61" s="17">
        <f t="shared" si="0"/>
        <v>1.3747219068754517E-3</v>
      </c>
      <c r="H61" s="18"/>
    </row>
    <row r="62" spans="1:8" x14ac:dyDescent="0.25">
      <c r="B62" s="14" t="s">
        <v>127</v>
      </c>
      <c r="C62" s="15" t="s">
        <v>128</v>
      </c>
      <c r="D62" s="15" t="s">
        <v>16</v>
      </c>
      <c r="E62" s="16">
        <v>425400</v>
      </c>
      <c r="F62" s="16">
        <v>40574311.68</v>
      </c>
      <c r="G62" s="17">
        <f t="shared" si="0"/>
        <v>3.4400069469965595E-3</v>
      </c>
      <c r="H62" s="18"/>
    </row>
    <row r="63" spans="1:8" x14ac:dyDescent="0.25">
      <c r="A63" s="20" t="s">
        <v>129</v>
      </c>
      <c r="B63" s="14" t="s">
        <v>130</v>
      </c>
      <c r="C63" s="15" t="s">
        <v>131</v>
      </c>
      <c r="D63" s="15" t="s">
        <v>16</v>
      </c>
      <c r="E63" s="16">
        <v>500000</v>
      </c>
      <c r="F63" s="16">
        <v>47722750</v>
      </c>
      <c r="G63" s="17">
        <f t="shared" si="0"/>
        <v>4.046072126238965E-3</v>
      </c>
      <c r="H63" s="18"/>
    </row>
    <row r="64" spans="1:8" x14ac:dyDescent="0.25">
      <c r="B64" s="14" t="s">
        <v>132</v>
      </c>
      <c r="C64" s="15" t="s">
        <v>133</v>
      </c>
      <c r="D64" s="15" t="s">
        <v>16</v>
      </c>
      <c r="E64" s="16">
        <v>36700</v>
      </c>
      <c r="F64" s="16">
        <v>3643572.33</v>
      </c>
      <c r="G64" s="17">
        <f t="shared" si="0"/>
        <v>3.0891255102332869E-4</v>
      </c>
      <c r="H64" s="18"/>
    </row>
    <row r="65" spans="1:8" x14ac:dyDescent="0.25">
      <c r="B65" s="14" t="s">
        <v>134</v>
      </c>
      <c r="C65" s="15" t="s">
        <v>135</v>
      </c>
      <c r="D65" s="15" t="s">
        <v>16</v>
      </c>
      <c r="E65" s="16">
        <v>500000</v>
      </c>
      <c r="F65" s="16">
        <v>49223250</v>
      </c>
      <c r="G65" s="17">
        <f t="shared" si="0"/>
        <v>4.1732888357836071E-3</v>
      </c>
      <c r="H65" s="18"/>
    </row>
    <row r="66" spans="1:8" x14ac:dyDescent="0.25">
      <c r="B66" s="14" t="s">
        <v>136</v>
      </c>
      <c r="C66" s="15" t="s">
        <v>137</v>
      </c>
      <c r="D66" s="15" t="s">
        <v>16</v>
      </c>
      <c r="E66" s="16">
        <v>840000</v>
      </c>
      <c r="F66" s="16">
        <v>83034252</v>
      </c>
      <c r="G66" s="17">
        <f t="shared" si="0"/>
        <v>7.0398829183209687E-3</v>
      </c>
      <c r="H66" s="18"/>
    </row>
    <row r="67" spans="1:8" x14ac:dyDescent="0.25">
      <c r="B67" s="14" t="s">
        <v>138</v>
      </c>
      <c r="C67" s="15" t="s">
        <v>139</v>
      </c>
      <c r="D67" s="15" t="s">
        <v>16</v>
      </c>
      <c r="E67" s="16">
        <v>1500000</v>
      </c>
      <c r="F67" s="16">
        <v>147805200</v>
      </c>
      <c r="G67" s="17">
        <f t="shared" si="0"/>
        <v>1.2531350348275726E-2</v>
      </c>
      <c r="H67" s="18"/>
    </row>
    <row r="68" spans="1:8" x14ac:dyDescent="0.25">
      <c r="B68" s="14" t="s">
        <v>140</v>
      </c>
      <c r="C68" s="15" t="s">
        <v>141</v>
      </c>
      <c r="D68" s="15" t="s">
        <v>16</v>
      </c>
      <c r="E68" s="16">
        <v>200000</v>
      </c>
      <c r="F68" s="16">
        <v>22780100</v>
      </c>
      <c r="G68" s="17">
        <f t="shared" si="0"/>
        <v>1.9313624559132959E-3</v>
      </c>
      <c r="H68" s="18"/>
    </row>
    <row r="69" spans="1:8" x14ac:dyDescent="0.25">
      <c r="B69" s="14" t="s">
        <v>142</v>
      </c>
      <c r="C69" s="15" t="s">
        <v>143</v>
      </c>
      <c r="D69" s="15" t="s">
        <v>16</v>
      </c>
      <c r="E69" s="16">
        <v>596400</v>
      </c>
      <c r="F69" s="16">
        <v>58824244.079999998</v>
      </c>
      <c r="G69" s="17">
        <f t="shared" si="0"/>
        <v>4.9872887526214525E-3</v>
      </c>
      <c r="H69" s="18"/>
    </row>
    <row r="70" spans="1:8" x14ac:dyDescent="0.25">
      <c r="B70" s="14" t="s">
        <v>144</v>
      </c>
      <c r="C70" s="15" t="s">
        <v>145</v>
      </c>
      <c r="D70" s="15" t="s">
        <v>16</v>
      </c>
      <c r="E70" s="16">
        <v>420000</v>
      </c>
      <c r="F70" s="16">
        <v>41937252</v>
      </c>
      <c r="G70" s="17">
        <f t="shared" si="0"/>
        <v>3.555560950872682E-3</v>
      </c>
      <c r="H70" s="18"/>
    </row>
    <row r="71" spans="1:8" x14ac:dyDescent="0.25">
      <c r="B71" s="14" t="s">
        <v>146</v>
      </c>
      <c r="C71" s="15" t="s">
        <v>147</v>
      </c>
      <c r="D71" s="15" t="s">
        <v>16</v>
      </c>
      <c r="E71" s="16">
        <v>350000</v>
      </c>
      <c r="F71" s="16">
        <v>35472605</v>
      </c>
      <c r="G71" s="17">
        <f t="shared" ref="G71" si="1">+F71/$F$86</f>
        <v>3.0074695681951468E-3</v>
      </c>
      <c r="H71" s="18"/>
    </row>
    <row r="72" spans="1:8" x14ac:dyDescent="0.25">
      <c r="B72" s="14" t="s">
        <v>148</v>
      </c>
      <c r="C72" s="15" t="s">
        <v>149</v>
      </c>
      <c r="D72" s="15" t="s">
        <v>150</v>
      </c>
      <c r="E72" s="16">
        <v>100</v>
      </c>
      <c r="F72" s="16">
        <v>100907600</v>
      </c>
      <c r="G72" s="17">
        <f>+F72/$F$86</f>
        <v>8.5552368144264732E-3</v>
      </c>
      <c r="H72" s="18" t="s">
        <v>151</v>
      </c>
    </row>
    <row r="73" spans="1:8" x14ac:dyDescent="0.25">
      <c r="B73" s="14"/>
      <c r="C73" s="15"/>
      <c r="D73" s="15"/>
      <c r="E73" s="16"/>
      <c r="F73" s="16"/>
      <c r="G73" s="21"/>
      <c r="H73" s="18"/>
    </row>
    <row r="74" spans="1:8" x14ac:dyDescent="0.25">
      <c r="B74" s="22"/>
      <c r="C74" s="22" t="s">
        <v>152</v>
      </c>
      <c r="D74" s="22"/>
      <c r="E74" s="23"/>
      <c r="F74" s="24">
        <f>SUM(F7:F73)</f>
        <v>11050244747.390001</v>
      </c>
      <c r="G74" s="25">
        <f>+F74/$F$86</f>
        <v>0.93687156043047004</v>
      </c>
      <c r="H74" s="26"/>
    </row>
    <row r="76" spans="1:8" x14ac:dyDescent="0.25">
      <c r="B76" s="27"/>
      <c r="C76" s="27" t="s">
        <v>153</v>
      </c>
      <c r="D76" s="27"/>
      <c r="E76" s="27"/>
      <c r="F76" s="27" t="s">
        <v>11</v>
      </c>
      <c r="G76" s="28" t="s">
        <v>12</v>
      </c>
    </row>
    <row r="77" spans="1:8" x14ac:dyDescent="0.25">
      <c r="A77" s="29" t="s">
        <v>154</v>
      </c>
      <c r="B77" s="30"/>
      <c r="C77" s="22" t="s">
        <v>155</v>
      </c>
      <c r="D77" s="15"/>
      <c r="E77" s="31"/>
      <c r="F77" s="32" t="s">
        <v>156</v>
      </c>
      <c r="G77" s="33">
        <v>0</v>
      </c>
    </row>
    <row r="78" spans="1:8" x14ac:dyDescent="0.25">
      <c r="B78" s="30" t="s">
        <v>157</v>
      </c>
      <c r="C78" s="22" t="s">
        <v>158</v>
      </c>
      <c r="D78" s="22"/>
      <c r="E78" s="23"/>
      <c r="F78" s="16">
        <v>596819159.20000005</v>
      </c>
      <c r="G78" s="33">
        <f>+F78/$F$86</f>
        <v>5.0600046402281836E-2</v>
      </c>
    </row>
    <row r="79" spans="1:8" x14ac:dyDescent="0.25">
      <c r="B79" s="30"/>
      <c r="C79" s="22" t="s">
        <v>159</v>
      </c>
      <c r="D79" s="15"/>
      <c r="E79" s="31"/>
      <c r="F79" s="23" t="s">
        <v>156</v>
      </c>
      <c r="G79" s="33">
        <v>0</v>
      </c>
    </row>
    <row r="80" spans="1:8" x14ac:dyDescent="0.25">
      <c r="B80" s="30"/>
      <c r="C80" s="22" t="s">
        <v>160</v>
      </c>
      <c r="D80" s="15"/>
      <c r="E80" s="31"/>
      <c r="F80" s="23" t="s">
        <v>156</v>
      </c>
      <c r="G80" s="33">
        <v>0</v>
      </c>
    </row>
    <row r="81" spans="1:7" x14ac:dyDescent="0.25">
      <c r="B81" s="30"/>
      <c r="C81" s="22" t="s">
        <v>161</v>
      </c>
      <c r="D81" s="15"/>
      <c r="E81" s="31"/>
      <c r="F81" s="23" t="s">
        <v>156</v>
      </c>
      <c r="G81" s="33">
        <v>0</v>
      </c>
    </row>
    <row r="82" spans="1:7" x14ac:dyDescent="0.25">
      <c r="B82" s="15" t="s">
        <v>129</v>
      </c>
      <c r="C82" s="15" t="s">
        <v>162</v>
      </c>
      <c r="D82" s="15"/>
      <c r="E82" s="31"/>
      <c r="F82" s="16">
        <v>147770320.53999999</v>
      </c>
      <c r="G82" s="33">
        <f>+F82/$F$86</f>
        <v>1.2528393167248139E-2</v>
      </c>
    </row>
    <row r="83" spans="1:7" x14ac:dyDescent="0.25">
      <c r="B83" s="30"/>
      <c r="C83" s="15"/>
      <c r="D83" s="15"/>
      <c r="E83" s="31"/>
      <c r="F83" s="32"/>
      <c r="G83" s="33"/>
    </row>
    <row r="84" spans="1:7" x14ac:dyDescent="0.25">
      <c r="A84" s="1" t="s">
        <v>16</v>
      </c>
      <c r="B84" s="30"/>
      <c r="C84" s="15" t="s">
        <v>163</v>
      </c>
      <c r="D84" s="15"/>
      <c r="E84" s="31"/>
      <c r="F84" s="34">
        <f>SUM(F77:F83)</f>
        <v>744589479.74000001</v>
      </c>
      <c r="G84" s="33">
        <f>+F84/$F$86</f>
        <v>6.3128439569529973E-2</v>
      </c>
    </row>
    <row r="85" spans="1:7" x14ac:dyDescent="0.25">
      <c r="A85" s="15" t="s">
        <v>73</v>
      </c>
      <c r="B85" s="30"/>
      <c r="C85" s="15"/>
      <c r="D85" s="15"/>
      <c r="E85" s="31"/>
      <c r="F85" s="34"/>
      <c r="G85" s="33"/>
    </row>
    <row r="86" spans="1:7" x14ac:dyDescent="0.25">
      <c r="B86" s="35"/>
      <c r="C86" s="36" t="s">
        <v>164</v>
      </c>
      <c r="D86" s="37"/>
      <c r="E86" s="38"/>
      <c r="F86" s="38">
        <f>+F84+F74</f>
        <v>11794834227.130001</v>
      </c>
      <c r="G86" s="39">
        <v>1</v>
      </c>
    </row>
    <row r="87" spans="1:7" x14ac:dyDescent="0.25">
      <c r="F87" s="40"/>
    </row>
    <row r="88" spans="1:7" x14ac:dyDescent="0.25">
      <c r="C88" s="22" t="s">
        <v>165</v>
      </c>
      <c r="D88" s="41">
        <v>22.66</v>
      </c>
      <c r="F88" s="4">
        <v>0</v>
      </c>
    </row>
    <row r="89" spans="1:7" x14ac:dyDescent="0.25">
      <c r="C89" s="22" t="s">
        <v>166</v>
      </c>
      <c r="D89" s="41">
        <v>9.82</v>
      </c>
    </row>
    <row r="90" spans="1:7" x14ac:dyDescent="0.25">
      <c r="C90" s="22" t="s">
        <v>167</v>
      </c>
      <c r="D90" s="41">
        <v>7.1</v>
      </c>
    </row>
    <row r="91" spans="1:7" x14ac:dyDescent="0.25">
      <c r="C91" s="22" t="s">
        <v>168</v>
      </c>
      <c r="D91" s="42">
        <v>18.1357</v>
      </c>
    </row>
    <row r="92" spans="1:7" x14ac:dyDescent="0.25">
      <c r="C92" s="22" t="s">
        <v>169</v>
      </c>
      <c r="D92" s="42">
        <v>18.021599999999999</v>
      </c>
    </row>
    <row r="93" spans="1:7" x14ac:dyDescent="0.25">
      <c r="C93" s="22" t="s">
        <v>170</v>
      </c>
      <c r="D93" s="43"/>
    </row>
    <row r="94" spans="1:7" x14ac:dyDescent="0.25">
      <c r="C94" s="22" t="s">
        <v>171</v>
      </c>
      <c r="D94" s="44">
        <v>0</v>
      </c>
    </row>
    <row r="95" spans="1:7" x14ac:dyDescent="0.25">
      <c r="C95" s="22" t="s">
        <v>172</v>
      </c>
      <c r="D95" s="44">
        <v>0</v>
      </c>
      <c r="F95" s="40"/>
      <c r="G95" s="45"/>
    </row>
    <row r="96" spans="1:7" x14ac:dyDescent="0.25">
      <c r="B96" s="46"/>
      <c r="C96" s="13"/>
    </row>
    <row r="97" spans="3:8" x14ac:dyDescent="0.25">
      <c r="F97" s="4"/>
    </row>
    <row r="98" spans="3:8" x14ac:dyDescent="0.25">
      <c r="C98" s="27" t="s">
        <v>173</v>
      </c>
      <c r="D98" s="27"/>
      <c r="E98" s="27"/>
      <c r="F98" s="27"/>
      <c r="G98" s="28"/>
    </row>
    <row r="99" spans="3:8" x14ac:dyDescent="0.25">
      <c r="C99" s="27" t="s">
        <v>174</v>
      </c>
      <c r="D99" s="27"/>
      <c r="E99" s="27"/>
      <c r="F99" s="27" t="s">
        <v>11</v>
      </c>
      <c r="G99" s="28" t="s">
        <v>12</v>
      </c>
    </row>
    <row r="100" spans="3:8" x14ac:dyDescent="0.25">
      <c r="C100" s="22" t="s">
        <v>175</v>
      </c>
      <c r="D100" s="15"/>
      <c r="E100" s="31"/>
      <c r="F100" s="47">
        <f>SUMIF(Table13456768578914[[Industry ]],A84,Table13456768578914[Market Value])</f>
        <v>9146502687.3299999</v>
      </c>
      <c r="G100" s="48">
        <f>+F100/$F$86</f>
        <v>0.77546682820616364</v>
      </c>
    </row>
    <row r="101" spans="3:8" x14ac:dyDescent="0.25">
      <c r="C101" s="15" t="s">
        <v>176</v>
      </c>
      <c r="D101" s="15"/>
      <c r="E101" s="31"/>
      <c r="F101" s="47">
        <f>SUMIF(Table13456768578914[[Industry ]],A85,Table13456768578914[Market Value])</f>
        <v>1802834460.0599999</v>
      </c>
      <c r="G101" s="48">
        <f>+F101/$F$86</f>
        <v>0.15284949540987977</v>
      </c>
    </row>
    <row r="102" spans="3:8" x14ac:dyDescent="0.25">
      <c r="C102" s="15" t="s">
        <v>177</v>
      </c>
      <c r="D102" s="15"/>
      <c r="E102" s="31"/>
      <c r="F102" s="47">
        <f>SUMIF($E$114:$E$121,C102,H114:H121)</f>
        <v>100907600</v>
      </c>
      <c r="G102" s="48">
        <f>+F102/$F$86</f>
        <v>8.5552368144264732E-3</v>
      </c>
    </row>
    <row r="103" spans="3:8" x14ac:dyDescent="0.25">
      <c r="C103" s="49" t="s">
        <v>178</v>
      </c>
      <c r="D103" s="15"/>
      <c r="E103" s="31"/>
      <c r="F103" s="47">
        <f>SUM(F100:F102)</f>
        <v>11050244747.389999</v>
      </c>
      <c r="G103" s="50">
        <f>SUM(G100:G102)</f>
        <v>0.93687156043046993</v>
      </c>
    </row>
    <row r="104" spans="3:8" x14ac:dyDescent="0.25">
      <c r="E104" s="1"/>
      <c r="G104" s="1"/>
    </row>
    <row r="105" spans="3:8" x14ac:dyDescent="0.25">
      <c r="C105" s="15" t="s">
        <v>179</v>
      </c>
      <c r="D105" s="15"/>
      <c r="E105" s="31"/>
      <c r="F105" s="47">
        <f t="shared" ref="F105:F111" si="2">SUMIF($E$114:$E$121,C105,H117:H124)</f>
        <v>0</v>
      </c>
      <c r="G105" s="48">
        <f t="shared" ref="G105:G111" si="3">+F105/$F$86</f>
        <v>0</v>
      </c>
      <c r="H105" s="15"/>
    </row>
    <row r="106" spans="3:8" x14ac:dyDescent="0.25">
      <c r="C106" s="15" t="s">
        <v>180</v>
      </c>
      <c r="D106" s="15"/>
      <c r="E106" s="31"/>
      <c r="F106" s="47">
        <f t="shared" si="2"/>
        <v>0</v>
      </c>
      <c r="G106" s="48">
        <f t="shared" si="3"/>
        <v>0</v>
      </c>
      <c r="H106" s="15"/>
    </row>
    <row r="107" spans="3:8" x14ac:dyDescent="0.25">
      <c r="C107" s="15" t="s">
        <v>181</v>
      </c>
      <c r="D107" s="15"/>
      <c r="E107" s="31"/>
      <c r="F107" s="47">
        <f t="shared" si="2"/>
        <v>0</v>
      </c>
      <c r="G107" s="48">
        <f t="shared" si="3"/>
        <v>0</v>
      </c>
      <c r="H107" s="15"/>
    </row>
    <row r="108" spans="3:8" x14ac:dyDescent="0.25">
      <c r="C108" s="15" t="s">
        <v>182</v>
      </c>
      <c r="D108" s="15"/>
      <c r="E108" s="31"/>
      <c r="F108" s="47">
        <f t="shared" si="2"/>
        <v>0</v>
      </c>
      <c r="G108" s="48">
        <f t="shared" si="3"/>
        <v>0</v>
      </c>
      <c r="H108" s="15"/>
    </row>
    <row r="109" spans="3:8" x14ac:dyDescent="0.25">
      <c r="C109" s="15" t="s">
        <v>183</v>
      </c>
      <c r="D109" s="15"/>
      <c r="E109" s="31"/>
      <c r="F109" s="47">
        <f>SUMIF($E$114:$E$121,C109,H121:H128)</f>
        <v>0</v>
      </c>
      <c r="G109" s="48">
        <f t="shared" si="3"/>
        <v>0</v>
      </c>
      <c r="H109" s="15"/>
    </row>
    <row r="110" spans="3:8" x14ac:dyDescent="0.25">
      <c r="C110" s="15" t="s">
        <v>184</v>
      </c>
      <c r="D110" s="15"/>
      <c r="E110" s="31"/>
      <c r="F110" s="47">
        <f t="shared" si="2"/>
        <v>0</v>
      </c>
      <c r="G110" s="48">
        <f t="shared" si="3"/>
        <v>0</v>
      </c>
      <c r="H110" s="15"/>
    </row>
    <row r="111" spans="3:8" x14ac:dyDescent="0.25">
      <c r="C111" s="15" t="s">
        <v>185</v>
      </c>
      <c r="D111" s="15"/>
      <c r="E111" s="31"/>
      <c r="F111" s="47">
        <f t="shared" si="2"/>
        <v>0</v>
      </c>
      <c r="G111" s="48">
        <f t="shared" si="3"/>
        <v>0</v>
      </c>
      <c r="H111" s="15"/>
    </row>
    <row r="114" spans="5:8" x14ac:dyDescent="0.25">
      <c r="E114" s="15" t="s">
        <v>177</v>
      </c>
      <c r="F114" s="15" t="s">
        <v>186</v>
      </c>
      <c r="G114" s="7">
        <f>SUMIF($H$7:$H$54,F114,$E$7:$E$54)</f>
        <v>0</v>
      </c>
      <c r="H114" s="51">
        <f t="shared" ref="H114:H121" si="4">SUMIF($H$7:$H$73,F114,$F$7:$F$73)</f>
        <v>0</v>
      </c>
    </row>
    <row r="115" spans="5:8" x14ac:dyDescent="0.25">
      <c r="E115" s="15" t="s">
        <v>177</v>
      </c>
      <c r="F115" s="15" t="s">
        <v>187</v>
      </c>
      <c r="G115" s="7">
        <f>SUMIF($H$7:$H$54,F115,$E$7:$E$54)</f>
        <v>0</v>
      </c>
      <c r="H115" s="51">
        <f t="shared" si="4"/>
        <v>0</v>
      </c>
    </row>
    <row r="116" spans="5:8" x14ac:dyDescent="0.25">
      <c r="E116" s="15" t="s">
        <v>177</v>
      </c>
      <c r="F116" s="49" t="s">
        <v>151</v>
      </c>
      <c r="G116" s="7">
        <f>H116/$F$86</f>
        <v>8.5552368144264732E-3</v>
      </c>
      <c r="H116" s="51">
        <f t="shared" si="4"/>
        <v>100907600</v>
      </c>
    </row>
    <row r="117" spans="5:8" x14ac:dyDescent="0.25">
      <c r="E117" s="15" t="s">
        <v>188</v>
      </c>
      <c r="F117" s="15" t="s">
        <v>189</v>
      </c>
      <c r="G117" s="7">
        <f>SUMIF($H$7:$H$54,F117,$E$7:$E$54)</f>
        <v>0</v>
      </c>
      <c r="H117" s="51">
        <f t="shared" si="4"/>
        <v>0</v>
      </c>
    </row>
    <row r="118" spans="5:8" x14ac:dyDescent="0.25">
      <c r="E118" s="15" t="s">
        <v>179</v>
      </c>
      <c r="F118" s="15" t="s">
        <v>190</v>
      </c>
      <c r="G118" s="7">
        <f>SUMIF($H$7:$H$54,F118,$E$7:$E$54)</f>
        <v>0</v>
      </c>
      <c r="H118" s="51">
        <f t="shared" si="4"/>
        <v>0</v>
      </c>
    </row>
    <row r="119" spans="5:8" x14ac:dyDescent="0.25">
      <c r="E119" s="15" t="s">
        <v>177</v>
      </c>
      <c r="F119" s="15" t="s">
        <v>191</v>
      </c>
      <c r="G119" s="7">
        <f>SUMIF($H$7:$H$54,F119,$E$7:$E$54)</f>
        <v>0</v>
      </c>
      <c r="H119" s="51">
        <f t="shared" si="4"/>
        <v>0</v>
      </c>
    </row>
    <row r="120" spans="5:8" x14ac:dyDescent="0.25">
      <c r="E120" s="15" t="s">
        <v>179</v>
      </c>
      <c r="F120" s="15" t="s">
        <v>192</v>
      </c>
      <c r="G120" s="7">
        <f>SUMIF($H$7:$H$54,F120,$E$7:$E$54)</f>
        <v>0</v>
      </c>
      <c r="H120" s="51">
        <f t="shared" si="4"/>
        <v>0</v>
      </c>
    </row>
    <row r="121" spans="5:8" x14ac:dyDescent="0.25">
      <c r="E121" s="15" t="s">
        <v>177</v>
      </c>
      <c r="F121" s="15" t="s">
        <v>193</v>
      </c>
      <c r="G121" s="7">
        <f>SUMIF($H$7:$H$54,F121,$E$7:$E$54)</f>
        <v>0</v>
      </c>
      <c r="H121" s="51">
        <f t="shared" si="4"/>
        <v>0</v>
      </c>
    </row>
    <row r="122" spans="5:8" x14ac:dyDescent="0.25">
      <c r="G122" s="52">
        <f>SUM(G112:G121)</f>
        <v>8.5552368144264732E-3</v>
      </c>
      <c r="H122" s="1">
        <f>SUM(H112:H121)</f>
        <v>100907600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Memon</dc:creator>
  <cp:lastModifiedBy>Farah Memon</cp:lastModifiedBy>
  <dcterms:created xsi:type="dcterms:W3CDTF">2025-01-13T06:46:02Z</dcterms:created>
  <dcterms:modified xsi:type="dcterms:W3CDTF">2025-01-13T06:46:26Z</dcterms:modified>
</cp:coreProperties>
</file>