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dityabirlacapital-my.sharepoint.com/personal/ganesh_iyer-v_adityabirlacapital_com/Documents/"/>
    </mc:Choice>
  </mc:AlternateContent>
  <xr:revisionPtr revIDLastSave="0" documentId="8_{F30185A3-1D57-45E8-8198-23A3DF861769}" xr6:coauthVersionLast="47" xr6:coauthVersionMax="47" xr10:uidLastSave="{00000000-0000-0000-0000-000000000000}"/>
  <bookViews>
    <workbookView xWindow="-120" yWindow="-120" windowWidth="20730" windowHeight="11040" xr2:uid="{9454805E-32C6-49C1-AC03-ACBC6D1DE5A8}"/>
  </bookViews>
  <sheets>
    <sheet name="Port_C1I" sheetId="1" r:id="rId1"/>
  </sheets>
  <externalReferences>
    <externalReference r:id="rId2"/>
  </externalReferences>
  <definedNames>
    <definedName name="_xlnm._FilterDatabase" localSheetId="0" hidden="1">Port_C1I!$C$6:$H$60</definedName>
    <definedName name="IN" localSheetId="0">#REF!</definedName>
    <definedName name="IN">#REF!</definedName>
    <definedName name="_xlnm.Print_Area" localSheetId="0">Port_C1I!$B$2:$H$100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0" i="1" l="1"/>
  <c r="H109" i="1"/>
  <c r="H108" i="1"/>
  <c r="H107" i="1"/>
  <c r="H106" i="1"/>
  <c r="H105" i="1"/>
  <c r="H104" i="1"/>
  <c r="H103" i="1"/>
  <c r="H102" i="1"/>
  <c r="H101" i="1"/>
  <c r="F98" i="1"/>
  <c r="F97" i="1"/>
  <c r="F96" i="1"/>
  <c r="F95" i="1"/>
  <c r="F94" i="1"/>
  <c r="F93" i="1"/>
  <c r="F92" i="1"/>
  <c r="F90" i="1"/>
  <c r="F88" i="1"/>
  <c r="F87" i="1"/>
  <c r="F71" i="1"/>
  <c r="F61" i="1"/>
  <c r="K16" i="1"/>
  <c r="K15" i="1"/>
  <c r="K14" i="1"/>
  <c r="K13" i="1"/>
  <c r="K12" i="1"/>
  <c r="K11" i="1"/>
  <c r="K10" i="1"/>
  <c r="K9" i="1"/>
  <c r="K8" i="1"/>
  <c r="K7" i="1"/>
  <c r="K17" i="1" s="1"/>
  <c r="F91" i="1" l="1"/>
  <c r="H111" i="1"/>
  <c r="H112" i="1" s="1"/>
  <c r="F89" i="1"/>
  <c r="F73" i="1"/>
  <c r="G71" i="1"/>
  <c r="G61" i="1" l="1"/>
  <c r="G90" i="1"/>
  <c r="G93" i="1"/>
  <c r="G95" i="1"/>
  <c r="G97" i="1"/>
  <c r="G103" i="1"/>
  <c r="G106" i="1"/>
  <c r="G110" i="1"/>
  <c r="G88" i="1"/>
  <c r="G92" i="1"/>
  <c r="G94" i="1"/>
  <c r="G96" i="1"/>
  <c r="G98" i="1"/>
  <c r="G102" i="1"/>
  <c r="G104" i="1"/>
  <c r="G107" i="1"/>
  <c r="G108" i="1"/>
  <c r="G10" i="1"/>
  <c r="G11" i="1"/>
  <c r="G37" i="1"/>
  <c r="G12" i="1"/>
  <c r="G33" i="1"/>
  <c r="G35" i="1"/>
  <c r="G38" i="1"/>
  <c r="G9" i="1"/>
  <c r="G8" i="1"/>
  <c r="G109" i="1"/>
  <c r="G7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4" i="1"/>
  <c r="G36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65" i="1"/>
  <c r="G69" i="1"/>
  <c r="G91" i="1"/>
  <c r="G89" i="1"/>
  <c r="F99" i="1"/>
  <c r="G101" i="1"/>
  <c r="G87" i="1"/>
  <c r="G99" i="1" s="1"/>
  <c r="G105" i="1"/>
  <c r="G111" i="1" l="1"/>
</calcChain>
</file>

<file path=xl/sharedStrings.xml><?xml version="1.0" encoding="utf-8"?>
<sst xmlns="http://schemas.openxmlformats.org/spreadsheetml/2006/main" count="294" uniqueCount="174">
  <si>
    <t>NAME OF PENSION FUND</t>
  </si>
  <si>
    <t>ADITYA BIRLA SUN LIFE PENSION FUND MANAGEMENT LIMITED</t>
  </si>
  <si>
    <t>C-TIER II</t>
  </si>
  <si>
    <t>SCHEME NAME</t>
  </si>
  <si>
    <t>Scheme C TIER II</t>
  </si>
  <si>
    <t>MONTH</t>
  </si>
  <si>
    <t>31-12-2025</t>
  </si>
  <si>
    <t>ISIN No.</t>
  </si>
  <si>
    <t>Name of the Instrument</t>
  </si>
  <si>
    <t xml:space="preserve">Industry </t>
  </si>
  <si>
    <t>Quantity</t>
  </si>
  <si>
    <t>Market Value</t>
  </si>
  <si>
    <t>% of Portfolio</t>
  </si>
  <si>
    <t>Ratings</t>
  </si>
  <si>
    <t>INE020B08EQ1</t>
  </si>
  <si>
    <t>7.71%REC Limited 2033 227-B</t>
  </si>
  <si>
    <t>Other credit granting</t>
  </si>
  <si>
    <t>[ICRA]AAA</t>
  </si>
  <si>
    <t>INE031A08699</t>
  </si>
  <si>
    <t>8.41% HUDCO GOI 15 Mar 2029 (GOI Service)</t>
  </si>
  <si>
    <t>CARE AAA (CE)</t>
  </si>
  <si>
    <t>INE031A08707</t>
  </si>
  <si>
    <t>8.37% HUDCO GOI 23 Mar 2029 (GOI Service)</t>
  </si>
  <si>
    <t>CRISIL AAA</t>
  </si>
  <si>
    <t>INE040A08674</t>
  </si>
  <si>
    <t>7.79 HDFC Bank 24.11.2032</t>
  </si>
  <si>
    <t>Monetary intermediation of commercial banks, saving banks. postal savings</t>
  </si>
  <si>
    <t>BWR AAA</t>
  </si>
  <si>
    <t>INE040A08914</t>
  </si>
  <si>
    <t>7.97 HDFC 17.02.2033</t>
  </si>
  <si>
    <t>[ICRA]AA+</t>
  </si>
  <si>
    <t>INE040A08AF2</t>
  </si>
  <si>
    <t>7.75 HDFC Bank 13.06.2033</t>
  </si>
  <si>
    <t>CRISIL AA+</t>
  </si>
  <si>
    <t>INE053F07BT5</t>
  </si>
  <si>
    <t>7.54% IRFC 29 Jul 2034</t>
  </si>
  <si>
    <t>CRISIL AA</t>
  </si>
  <si>
    <t>INE053F07BV1</t>
  </si>
  <si>
    <t>7.48 IRFC 29.08.2034</t>
  </si>
  <si>
    <t>IND AAA</t>
  </si>
  <si>
    <t>INE053F08155</t>
  </si>
  <si>
    <t>6.95% IRFC 24-Nov-2036</t>
  </si>
  <si>
    <t>CARE AA</t>
  </si>
  <si>
    <t>INE053F08346</t>
  </si>
  <si>
    <t>7.67 IRFC 15.12.2033</t>
  </si>
  <si>
    <t>CARE AAA</t>
  </si>
  <si>
    <t>INE053F08395</t>
  </si>
  <si>
    <t>7.44 IRFC 16.06.2034</t>
  </si>
  <si>
    <t>INE062A08231</t>
  </si>
  <si>
    <t>6.80% SBI BasellI Tier II 21 Aug 2035 Call 21 Aug 2030</t>
  </si>
  <si>
    <t>INE094A08093</t>
  </si>
  <si>
    <t>6.63% HPCL(Hindustan Petroleum Corporation Ltd)11.04.2031</t>
  </si>
  <si>
    <t>Production of liquid and gaseous fuels, illuminating oils, lubricating</t>
  </si>
  <si>
    <t>INE0KUG08100</t>
  </si>
  <si>
    <t>6.86% NABFID 2030</t>
  </si>
  <si>
    <t>Other monetary intermediation services n.e.c.</t>
  </si>
  <si>
    <t>INE103A08050</t>
  </si>
  <si>
    <t>7.48 MRPL 14.04.2032</t>
  </si>
  <si>
    <t>INE115A07PP1</t>
  </si>
  <si>
    <t>7.13% LIC Housing Finance 28-Nov-2031</t>
  </si>
  <si>
    <t>Activities of specialized institutions granting credit for house purchases</t>
  </si>
  <si>
    <t>INE134E08KL2</t>
  </si>
  <si>
    <t>7.41 PFC 25.02.2030</t>
  </si>
  <si>
    <t>INE134E08KV1</t>
  </si>
  <si>
    <t>7.75% Power Finance Corporation 11-Jun-2030</t>
  </si>
  <si>
    <t>INE134E08LV9</t>
  </si>
  <si>
    <t>7.65 PFC 13.11.2037</t>
  </si>
  <si>
    <t>INE134E08ND3</t>
  </si>
  <si>
    <t>7.27 % PFC 2031</t>
  </si>
  <si>
    <t>INE206D08162</t>
  </si>
  <si>
    <t>9.18% Nuclear Power Corporation of India Limited 23-Jan-2029</t>
  </si>
  <si>
    <t>Electric power generation and transmission by nuclear power plants</t>
  </si>
  <si>
    <t>INE206D08204</t>
  </si>
  <si>
    <t>9.18% Nuclear Power Corporation of India Limited 23-Jan-2028</t>
  </si>
  <si>
    <t>INE206D08493</t>
  </si>
  <si>
    <t>7.55 NPCIL 23.12.2032</t>
  </si>
  <si>
    <t>INE233A08188</t>
  </si>
  <si>
    <t>7.89 Godrej Ind Ltd. 2030</t>
  </si>
  <si>
    <t>Manufacture of organic and inorganic chemical compounds n.e.c.</t>
  </si>
  <si>
    <t>INE233A08196</t>
  </si>
  <si>
    <t>7.89 Godrej Ind Ltd. 2031</t>
  </si>
  <si>
    <t>INE238A08492</t>
  </si>
  <si>
    <t>7.64 Axis Bank 07.03.2034</t>
  </si>
  <si>
    <t>INE261F08AO5</t>
  </si>
  <si>
    <t>8.47% NABARD GOI 31 Aug 2033</t>
  </si>
  <si>
    <t>INE261F08BE4</t>
  </si>
  <si>
    <t>8.62% NABARD 14-MAR-2034</t>
  </si>
  <si>
    <t>INE296A07RD1</t>
  </si>
  <si>
    <t>7.60 Bajaj Finance 11.02.2030</t>
  </si>
  <si>
    <t>INE296A07SY5</t>
  </si>
  <si>
    <t>7.93 Bajaj Finance 02.05.2034</t>
  </si>
  <si>
    <t>INE377Y07573</t>
  </si>
  <si>
    <t>7.08% Bajaj Housing Finance 12-Jun-2030</t>
  </si>
  <si>
    <t>INE514E08EE3</t>
  </si>
  <si>
    <t>8.83% EXIM 03-NOV-2029</t>
  </si>
  <si>
    <t>INE514E08FC4</t>
  </si>
  <si>
    <t>08.12% EXIM 25-April-2031</t>
  </si>
  <si>
    <t>INE537P07877</t>
  </si>
  <si>
    <t>7.39% INFRADEBT 27.05.2031</t>
  </si>
  <si>
    <t>INE556F08KR0</t>
  </si>
  <si>
    <t>7.47 SIDBI 05.09.2029</t>
  </si>
  <si>
    <t>INE726G08022</t>
  </si>
  <si>
    <t>8.03 ICICI Prudential Life 19.12.2034 call 19.12.2029</t>
  </si>
  <si>
    <t>Life insurance</t>
  </si>
  <si>
    <t>INE726G08030</t>
  </si>
  <si>
    <t>7.69 ICICI Prudential 2035 (call 28.11.2030)</t>
  </si>
  <si>
    <t>INE733E07HC8</t>
  </si>
  <si>
    <t>9.00 % NTPC 25.01.2027</t>
  </si>
  <si>
    <t>Electric power generation by coal based thermal power plants</t>
  </si>
  <si>
    <t>INE733E07KL3</t>
  </si>
  <si>
    <t>7.32% NTPC 17 Jul 2029</t>
  </si>
  <si>
    <t>INE752E07OB6</t>
  </si>
  <si>
    <t>7.55% Power Grid Corporation 21-Sept-2031</t>
  </si>
  <si>
    <t>Transmission of electric energy</t>
  </si>
  <si>
    <t>INE848E07AW7</t>
  </si>
  <si>
    <t>7.38%NHPC 03.01.2029</t>
  </si>
  <si>
    <t>Electric power generation by hydroelectric power plants</t>
  </si>
  <si>
    <t>INE848E08144</t>
  </si>
  <si>
    <t>NHPC 07.59 20-Feb-2038</t>
  </si>
  <si>
    <t>INE906B07HM5</t>
  </si>
  <si>
    <t>7.48 NHAI 05.03.2050</t>
  </si>
  <si>
    <t>Construction and maintenance of motorways, streets, roads, other vehicular ways</t>
  </si>
  <si>
    <t>INE906B07IH3</t>
  </si>
  <si>
    <t>7.03% NHAI 2040  (Secured) 15-Dec-2040</t>
  </si>
  <si>
    <t>INE906B07IY8</t>
  </si>
  <si>
    <t>7.26 NHAI 10.08.2038</t>
  </si>
  <si>
    <t>INE906B07IZ5</t>
  </si>
  <si>
    <t>7.05 NHAI 28.09.2041</t>
  </si>
  <si>
    <t>INE906B08039</t>
  </si>
  <si>
    <t>7.04% NHAI 21-09-2033</t>
  </si>
  <si>
    <t>INE916DA7SY6</t>
  </si>
  <si>
    <t>Kotak Mahindra Prime Ltd. 7.77% 15 January 2030</t>
  </si>
  <si>
    <t>INE916DA7TF3</t>
  </si>
  <si>
    <t>KMPL 7.264 NCD 14.10.2030</t>
  </si>
  <si>
    <t xml:space="preserve">Subtotal A </t>
  </si>
  <si>
    <t>Money Market Instruments:-</t>
  </si>
  <si>
    <t xml:space="preserve">  - Treasury Bills</t>
  </si>
  <si>
    <t>Nil</t>
  </si>
  <si>
    <t>02A</t>
  </si>
  <si>
    <t>Mutual Funds</t>
  </si>
  <si>
    <t xml:space="preserve">  - Money Market Mutual Funds</t>
  </si>
  <si>
    <t xml:space="preserve">  - Certificate of Deposits / Commercial Papers</t>
  </si>
  <si>
    <t xml:space="preserve">  - Application Pending Allotment </t>
  </si>
  <si>
    <t xml:space="preserve">  - Bank Fixed Deposits (&lt; 1 Year)</t>
  </si>
  <si>
    <t>NCA</t>
  </si>
  <si>
    <t>Net Current assets</t>
  </si>
  <si>
    <t xml:space="preserve">Sub Total B </t>
  </si>
  <si>
    <t>GRAND TOTAL (sub total A + sub total B)</t>
  </si>
  <si>
    <t>Average Maturity of Portfolio (in yrs)</t>
  </si>
  <si>
    <t>Modified Duration (in yrs)</t>
  </si>
  <si>
    <t>Yield to Maturity (%) (annualised)(at market price</t>
  </si>
  <si>
    <t>Net Asset Value</t>
  </si>
  <si>
    <t xml:space="preserve">Net asset value last month </t>
  </si>
  <si>
    <t>Infrastructure</t>
  </si>
  <si>
    <t xml:space="preserve">Total investment in Infrastructure </t>
  </si>
  <si>
    <t xml:space="preserve">Total outstanding exposure to derivatives </t>
  </si>
  <si>
    <t>Total NPA provided for</t>
  </si>
  <si>
    <t>CREDIT RATING EXPOSURE</t>
  </si>
  <si>
    <t xml:space="preserve">Securities </t>
  </si>
  <si>
    <t>GOI</t>
  </si>
  <si>
    <t>Central Govt. Securities</t>
  </si>
  <si>
    <t>SDL</t>
  </si>
  <si>
    <t>State Development Loans</t>
  </si>
  <si>
    <t>AAA / Equivalent</t>
  </si>
  <si>
    <t>A1+ (For Commercial Paper)</t>
  </si>
  <si>
    <t>AA+ / Equivalent</t>
  </si>
  <si>
    <t>AA / Equivalent</t>
  </si>
  <si>
    <t>AA- / Equivalent</t>
  </si>
  <si>
    <t>A+ / Equivalent</t>
  </si>
  <si>
    <t>A / Equivalent</t>
  </si>
  <si>
    <t>A- / Equivalent</t>
  </si>
  <si>
    <t>BBB+ / Equivalent</t>
  </si>
  <si>
    <t>BBB / Equivalent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</si>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</sst>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_(* #,##0_);_(* \(#,##0\);_(* &quot;-&quot;??_);_(@_)"/>
    <numFmt numFmtId="166" formatCode="#,##0.000000"/>
    <numFmt numFmtId="167" formatCode="0.0%"/>
  </numFmts>
  <fonts count="1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6">
    <xf numFmtId="0" fontId="0" fillId="0" borderId="0"/>
    <xf numFmtId="0" fontId="2" fillId="0" borderId="0"/>
    <xf numFmtId="164" fontId="2" fillId="0" borderId="0" applyFont="0" applyFill="0" applyBorder="0" applyAlignment="0" applyProtection="0"/>
    <xf numFmtId="9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5" fillId="0" borderId="0" xfId="1" applyFont="1"/>
    <xf numFmtId="0" fontId="4" fillId="0" borderId="0" xfId="1" applyFont="1"/>
    <xf numFmtId="0" fontId="2" fillId="0" borderId="0" xfId="1"/>
    <xf numFmtId="0" fontId="4" fillId="0" borderId="0" xfId="1" applyFont="1" applyAlignment="1">
      <alignment horizontal="left"/>
    </xf>
    <xf numFmtId="164" fontId="0" fillId="0" borderId="0" xfId="2" applyFont="1"/>
    <xf numFmtId="9" fontId="2" fillId="0" borderId="0" xfId="3" applyFont="1"/>
    <xf numFmtId="0" fontId="7" fillId="0" borderId="1" xfId="0" applyFont="1" applyBorder="1"/>
    <xf numFmtId="9" fontId="1" fillId="0" borderId="0" xfId="3" applyFont="1"/>
    <xf numFmtId="0" fontId="4" fillId="2" borderId="2" xfId="1" applyFont="1" applyFill="1" applyBorder="1"/>
    <xf numFmtId="0" fontId="4" fillId="2" borderId="3" xfId="1" applyFont="1" applyFill="1" applyBorder="1"/>
    <xf numFmtId="164" fontId="4" fillId="2" borderId="3" xfId="2" applyFont="1" applyFill="1" applyBorder="1"/>
    <xf numFmtId="9" fontId="4" fillId="2" borderId="3" xfId="3" applyFont="1" applyFill="1" applyBorder="1"/>
    <xf numFmtId="0" fontId="4" fillId="2" borderId="4" xfId="1" applyFont="1" applyFill="1" applyBorder="1"/>
    <xf numFmtId="0" fontId="5" fillId="0" borderId="0" xfId="1" applyFont="1" applyAlignment="1">
      <alignment vertical="top"/>
    </xf>
    <xf numFmtId="0" fontId="0" fillId="0" borderId="0" xfId="0" applyAlignment="1">
      <alignment horizontal="left" vertical="top"/>
    </xf>
    <xf numFmtId="0" fontId="2" fillId="0" borderId="5" xfId="1" applyBorder="1"/>
    <xf numFmtId="165" fontId="0" fillId="0" borderId="5" xfId="2" applyNumberFormat="1" applyFont="1" applyBorder="1"/>
    <xf numFmtId="165" fontId="0" fillId="0" borderId="5" xfId="4" applyNumberFormat="1" applyFont="1" applyBorder="1"/>
    <xf numFmtId="9" fontId="0" fillId="0" borderId="5" xfId="3" applyFont="1" applyFill="1" applyBorder="1"/>
    <xf numFmtId="164" fontId="0" fillId="0" borderId="6" xfId="2" quotePrefix="1" applyFont="1" applyFill="1" applyBorder="1"/>
    <xf numFmtId="0" fontId="8" fillId="0" borderId="0" xfId="1" applyFont="1"/>
    <xf numFmtId="0" fontId="3" fillId="0" borderId="0" xfId="1" applyFont="1"/>
    <xf numFmtId="164" fontId="8" fillId="0" borderId="0" xfId="2" quotePrefix="1" applyFont="1" applyFill="1" applyBorder="1"/>
    <xf numFmtId="0" fontId="8" fillId="0" borderId="0" xfId="0" applyFont="1" applyAlignment="1">
      <alignment vertical="top"/>
    </xf>
    <xf numFmtId="0" fontId="0" fillId="0" borderId="0" xfId="0" applyAlignment="1">
      <alignment vertical="top"/>
    </xf>
    <xf numFmtId="0" fontId="2" fillId="0" borderId="5" xfId="1" applyBorder="1" applyAlignment="1">
      <alignment vertical="top"/>
    </xf>
    <xf numFmtId="164" fontId="0" fillId="0" borderId="5" xfId="2" applyFont="1" applyBorder="1" applyAlignment="1">
      <alignment horizontal="right" vertical="top"/>
    </xf>
    <xf numFmtId="165" fontId="1" fillId="0" borderId="5" xfId="4" applyNumberFormat="1" applyFont="1" applyBorder="1" applyAlignment="1">
      <alignment horizontal="right" vertical="top"/>
    </xf>
    <xf numFmtId="10" fontId="0" fillId="0" borderId="5" xfId="3" applyNumberFormat="1" applyFont="1" applyBorder="1"/>
    <xf numFmtId="0" fontId="2" fillId="0" borderId="5" xfId="1" quotePrefix="1" applyBorder="1"/>
    <xf numFmtId="164" fontId="2" fillId="0" borderId="0" xfId="1" applyNumberFormat="1"/>
    <xf numFmtId="165" fontId="1" fillId="0" borderId="0" xfId="4" applyNumberFormat="1" applyFont="1"/>
    <xf numFmtId="0" fontId="3" fillId="2" borderId="5" xfId="1" applyFont="1" applyFill="1" applyBorder="1"/>
    <xf numFmtId="165" fontId="3" fillId="2" borderId="5" xfId="4" applyNumberFormat="1" applyFont="1" applyFill="1" applyBorder="1"/>
    <xf numFmtId="9" fontId="3" fillId="2" borderId="5" xfId="3" applyFont="1" applyFill="1" applyBorder="1"/>
    <xf numFmtId="0" fontId="5" fillId="0" borderId="5" xfId="1" applyFont="1" applyBorder="1"/>
    <xf numFmtId="164" fontId="0" fillId="0" borderId="5" xfId="2" applyFont="1" applyBorder="1"/>
    <xf numFmtId="165" fontId="0" fillId="0" borderId="5" xfId="4" applyNumberFormat="1" applyFont="1" applyBorder="1" applyAlignment="1">
      <alignment horizontal="right" vertical="top"/>
    </xf>
    <xf numFmtId="9" fontId="0" fillId="0" borderId="5" xfId="3" applyFont="1" applyBorder="1"/>
    <xf numFmtId="0" fontId="8" fillId="0" borderId="7" xfId="0" applyFont="1" applyBorder="1"/>
    <xf numFmtId="165" fontId="9" fillId="0" borderId="5" xfId="4" applyNumberFormat="1" applyFont="1" applyFill="1" applyBorder="1" applyAlignment="1">
      <alignment vertical="center" wrapText="1"/>
    </xf>
    <xf numFmtId="0" fontId="3" fillId="0" borderId="5" xfId="1" applyFont="1" applyBorder="1"/>
    <xf numFmtId="0" fontId="4" fillId="0" borderId="5" xfId="1" applyFont="1" applyBorder="1" applyAlignment="1">
      <alignment vertical="top"/>
    </xf>
    <xf numFmtId="0" fontId="4" fillId="0" borderId="5" xfId="1" applyFont="1" applyBorder="1"/>
    <xf numFmtId="164" fontId="4" fillId="0" borderId="5" xfId="2" applyFont="1" applyBorder="1"/>
    <xf numFmtId="164" fontId="4" fillId="0" borderId="5" xfId="4" applyFont="1" applyBorder="1"/>
    <xf numFmtId="9" fontId="4" fillId="0" borderId="5" xfId="3" applyFont="1" applyBorder="1"/>
    <xf numFmtId="165" fontId="2" fillId="0" borderId="0" xfId="1" applyNumberFormat="1"/>
    <xf numFmtId="164" fontId="0" fillId="0" borderId="5" xfId="0" applyNumberFormat="1" applyBorder="1"/>
    <xf numFmtId="166" fontId="2" fillId="0" borderId="5" xfId="1" applyNumberFormat="1" applyBorder="1" applyAlignment="1">
      <alignment horizontal="right" vertical="top"/>
    </xf>
    <xf numFmtId="164" fontId="10" fillId="0" borderId="5" xfId="2" applyFont="1" applyFill="1" applyBorder="1"/>
    <xf numFmtId="164" fontId="0" fillId="3" borderId="5" xfId="2" applyFont="1" applyFill="1" applyBorder="1" applyAlignment="1">
      <alignment horizontal="right"/>
    </xf>
    <xf numFmtId="9" fontId="0" fillId="0" borderId="0" xfId="3" applyFont="1"/>
    <xf numFmtId="10" fontId="0" fillId="3" borderId="0" xfId="5" applyNumberFormat="1" applyFont="1" applyFill="1" applyBorder="1"/>
    <xf numFmtId="0" fontId="2" fillId="0" borderId="0" xfId="1" applyAlignment="1">
      <alignment vertical="top"/>
    </xf>
    <xf numFmtId="165" fontId="0" fillId="0" borderId="5" xfId="2" applyNumberFormat="1" applyFont="1" applyBorder="1" applyAlignment="1">
      <alignment vertical="top"/>
    </xf>
    <xf numFmtId="167" fontId="0" fillId="0" borderId="2" xfId="3" applyNumberFormat="1" applyFont="1" applyBorder="1" applyAlignment="1">
      <alignment vertical="center"/>
    </xf>
    <xf numFmtId="10" fontId="0" fillId="0" borderId="2" xfId="3" applyNumberFormat="1" applyFont="1" applyBorder="1" applyAlignment="1">
      <alignment vertical="center"/>
    </xf>
    <xf numFmtId="165" fontId="2" fillId="0" borderId="5" xfId="1" applyNumberFormat="1" applyBorder="1"/>
    <xf numFmtId="10" fontId="1" fillId="0" borderId="5" xfId="3" applyNumberFormat="1" applyFont="1" applyBorder="1"/>
    <xf numFmtId="10" fontId="5" fillId="0" borderId="0" xfId="3" applyNumberFormat="1" applyFont="1" applyFill="1" applyBorder="1"/>
    <xf numFmtId="9" fontId="5" fillId="0" borderId="0" xfId="3" applyFont="1" applyFill="1" applyBorder="1"/>
    <xf numFmtId="164" fontId="8" fillId="0" borderId="0" xfId="2" applyFont="1" applyFill="1"/>
    <xf numFmtId="10" fontId="5" fillId="0" borderId="0" xfId="3" applyNumberFormat="1" applyFont="1" applyFill="1"/>
    <xf numFmtId="9" fontId="5" fillId="0" borderId="0" xfId="3" applyFont="1" applyFill="1"/>
    <xf numFmtId="165" fontId="5" fillId="0" borderId="0" xfId="1" applyNumberFormat="1" applyFont="1"/>
  </cellXfs>
  <cellStyles count="6">
    <cellStyle name="Comma 2 12" xfId="2" xr:uid="{576FDA73-6440-4E97-92D2-EC336135717B}"/>
    <cellStyle name="Comma 3" xfId="4" xr:uid="{E91EA6BB-BB74-41FC-ACDF-D651F51E2899}"/>
    <cellStyle name="Normal" xfId="0" builtinId="0"/>
    <cellStyle name="Normal 2 12" xfId="1" xr:uid="{D9CEDC3F-AFC0-4398-95AE-5249D0F40F7F}"/>
    <cellStyle name="Percent 2 11" xfId="5" xr:uid="{43039E8C-2DBE-4F25-B7D1-0FFE9428877F}"/>
    <cellStyle name="Percent 3" xfId="3" xr:uid="{7D59A682-38B3-4990-8860-B52AF339CCC9}"/>
  </cellStyles>
  <dxfs count="12">
    <dxf>
      <numFmt numFmtId="164" formatCode="_(* #,##0.00_);_(* \(#,##0.00\);_(* &quot;-&quot;??_);_(@_)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5" formatCode="_(* #,##0_);_(* \(#,##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_(* #,##0_);_(* \(#,##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rgb="FF000000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1" tint="0.34998626667073579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Y:\PFRDA%20&amp;%20NPS%20Trust%20Communication%20April%202019%20Onwards\NPS%20Trust\2025-26\Monthly\9.%20December%202025\11.%20Website%20upload%20Portfolio%20report\Updated\Portfolio_ABSLPM_December_2025_Updated.xlsx" TargetMode="External"/><Relationship Id="rId1" Type="http://schemas.openxmlformats.org/officeDocument/2006/relationships/externalLinkPath" Target="file:///Y:\PFRDA%20&amp;%20NPS%20Trust%20Communication%20April%202019%20Onwards\NPS%20Trust\2025-26\Monthly\9.%20December%202025\11.%20Website%20upload%20Portfolio%20report\Updated\Portfolio_ABSLPM_December_2025_Update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ort_E1"/>
      <sheetName val="Port_E1I"/>
      <sheetName val="Port_C1"/>
      <sheetName val="Port_C1I"/>
      <sheetName val="Port_G1"/>
      <sheetName val="Port_G1I"/>
      <sheetName val="Port_A I "/>
      <sheetName val="Port_Tax Saver"/>
      <sheetName val="Port_SRE"/>
      <sheetName val="Port_S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4277079-5EC2-4E26-8719-A7DC4BE0AEBE}" name="Table13456768578" displayName="Table13456768578" ref="B6:H60" totalsRowShown="0" headerRowDxfId="11" dataDxfId="10" headerRowBorderDxfId="8" tableBorderDxfId="9" totalsRowBorderDxfId="7">
  <autoFilter ref="B6:H60" xr:uid="{AC898943-5A58-47AE-A348-2D62022E8E65}"/>
  <sortState xmlns:xlrd2="http://schemas.microsoft.com/office/spreadsheetml/2017/richdata2" ref="B7:H59">
    <sortCondition descending="1" ref="F6:F60"/>
  </sortState>
  <tableColumns count="7">
    <tableColumn id="1" xr3:uid="{6EE87F01-4383-4CE8-8541-9808CAA77FB3}" name="ISIN No." dataDxfId="6"/>
    <tableColumn id="2" xr3:uid="{B95C2DAE-5331-4C5D-94EB-59FD182513C5}" name="Name of the Instrument" dataDxfId="5"/>
    <tableColumn id="3" xr3:uid="{289892B8-F704-4325-B556-B54DC8F65349}" name="Industry " dataDxfId="4"/>
    <tableColumn id="4" xr3:uid="{624338DB-B0A4-483D-83D7-C6200BF499E5}" name="Quantity" dataDxfId="3"/>
    <tableColumn id="5" xr3:uid="{E65CFE3A-AD1D-4970-92E9-EF0FD2EA0B53}" name="Market Value" dataDxfId="2"/>
    <tableColumn id="6" xr3:uid="{823FF693-E27F-4AE6-A6B2-36625F2E03A4}" name="% of Portfolio" dataDxfId="1"/>
    <tableColumn id="7" xr3:uid="{223DB858-5AD3-4CD9-88EA-D327D0DFD6B2}" name="Ratings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3E8BE7-88C7-45F0-94E5-D5C712196C0E}">
  <sheetPr>
    <tabColor rgb="FF7030A0"/>
  </sheetPr>
  <dimension ref="A2:K112"/>
  <sheetViews>
    <sheetView showGridLines="0" tabSelected="1" zoomScale="85" zoomScaleNormal="85" zoomScaleSheetLayoutView="89" workbookViewId="0">
      <selection activeCell="D3" sqref="D3"/>
    </sheetView>
  </sheetViews>
  <sheetFormatPr defaultColWidth="9.140625" defaultRowHeight="15" outlineLevelRow="1" x14ac:dyDescent="0.25"/>
  <cols>
    <col min="1" max="1" width="11.28515625" style="1" customWidth="1"/>
    <col min="2" max="2" width="16.5703125" style="3" customWidth="1"/>
    <col min="3" max="3" width="52.7109375" style="3" customWidth="1"/>
    <col min="4" max="4" width="62" style="3" customWidth="1"/>
    <col min="5" max="5" width="19.42578125" style="5" customWidth="1"/>
    <col min="6" max="6" width="29.5703125" style="3" customWidth="1"/>
    <col min="7" max="7" width="20.5703125" style="8" customWidth="1"/>
    <col min="8" max="8" width="20.7109375" style="3" bestFit="1" customWidth="1"/>
    <col min="9" max="9" width="16.28515625" style="3" bestFit="1" customWidth="1"/>
    <col min="10" max="10" width="14" style="3" bestFit="1" customWidth="1"/>
    <col min="11" max="11" width="12" style="3" bestFit="1" customWidth="1"/>
    <col min="12" max="12" width="16.140625" style="3" bestFit="1" customWidth="1"/>
    <col min="13" max="13" width="14" style="3" bestFit="1" customWidth="1"/>
    <col min="14" max="14" width="9.140625" style="3"/>
    <col min="15" max="15" width="10" style="3" bestFit="1" customWidth="1"/>
    <col min="16" max="16384" width="9.140625" style="3"/>
  </cols>
  <sheetData>
    <row r="2" spans="1:11" x14ac:dyDescent="0.25">
      <c r="B2" s="2" t="s">
        <v>0</v>
      </c>
      <c r="D2" s="4" t="s">
        <v>1</v>
      </c>
      <c r="G2" s="6"/>
    </row>
    <row r="3" spans="1:11" x14ac:dyDescent="0.25">
      <c r="A3" s="7" t="s">
        <v>2</v>
      </c>
      <c r="B3" s="2" t="s">
        <v>3</v>
      </c>
      <c r="D3" s="2" t="s">
        <v>4</v>
      </c>
    </row>
    <row r="4" spans="1:11" x14ac:dyDescent="0.25">
      <c r="B4" s="2" t="s">
        <v>5</v>
      </c>
      <c r="D4" s="2" t="s">
        <v>6</v>
      </c>
    </row>
    <row r="6" spans="1:11" x14ac:dyDescent="0.25">
      <c r="B6" s="9" t="s">
        <v>7</v>
      </c>
      <c r="C6" s="10" t="s">
        <v>8</v>
      </c>
      <c r="D6" s="10" t="s">
        <v>9</v>
      </c>
      <c r="E6" s="11" t="s">
        <v>10</v>
      </c>
      <c r="F6" s="10" t="s">
        <v>11</v>
      </c>
      <c r="G6" s="12" t="s">
        <v>12</v>
      </c>
      <c r="H6" s="13" t="s">
        <v>13</v>
      </c>
      <c r="J6" s="1"/>
      <c r="K6" s="1"/>
    </row>
    <row r="7" spans="1:11" x14ac:dyDescent="0.25">
      <c r="A7" s="14"/>
      <c r="B7" s="15" t="s">
        <v>14</v>
      </c>
      <c r="C7" s="16" t="s">
        <v>15</v>
      </c>
      <c r="D7" s="16" t="s">
        <v>16</v>
      </c>
      <c r="E7" s="17">
        <v>20</v>
      </c>
      <c r="F7" s="18">
        <v>2058722</v>
      </c>
      <c r="G7" s="19">
        <f t="shared" ref="G7:G50" si="0">+F7/$F$73</f>
        <v>9.2351892997050745E-3</v>
      </c>
      <c r="H7" s="20" t="s">
        <v>17</v>
      </c>
      <c r="J7" s="1" t="s">
        <v>17</v>
      </c>
      <c r="K7" s="21">
        <f>SUMIF($H$7:$H$51,J7,$F$7:$F$51)</f>
        <v>108826488.09999999</v>
      </c>
    </row>
    <row r="8" spans="1:11" x14ac:dyDescent="0.25">
      <c r="A8" s="14"/>
      <c r="B8" s="15" t="s">
        <v>18</v>
      </c>
      <c r="C8" s="16" t="s">
        <v>19</v>
      </c>
      <c r="D8" s="16" t="s">
        <v>16</v>
      </c>
      <c r="E8" s="17">
        <v>7</v>
      </c>
      <c r="F8" s="18">
        <v>7325143</v>
      </c>
      <c r="G8" s="19">
        <f t="shared" si="0"/>
        <v>3.2859746120364734E-2</v>
      </c>
      <c r="H8" s="20" t="s">
        <v>17</v>
      </c>
      <c r="J8" s="1" t="s">
        <v>20</v>
      </c>
      <c r="K8" s="21">
        <f t="shared" ref="K8:K16" si="1">SUMIF($H$7:$H$51,J8,$F$7:$F$51)</f>
        <v>0</v>
      </c>
    </row>
    <row r="9" spans="1:11" x14ac:dyDescent="0.25">
      <c r="A9" s="14"/>
      <c r="B9" s="15" t="s">
        <v>21</v>
      </c>
      <c r="C9" s="16" t="s">
        <v>22</v>
      </c>
      <c r="D9" s="16" t="s">
        <v>16</v>
      </c>
      <c r="E9" s="17">
        <v>4</v>
      </c>
      <c r="F9" s="18">
        <v>4182384</v>
      </c>
      <c r="G9" s="19">
        <f t="shared" si="0"/>
        <v>1.8761691944836508E-2</v>
      </c>
      <c r="H9" s="20" t="s">
        <v>17</v>
      </c>
      <c r="J9" s="22" t="s">
        <v>23</v>
      </c>
      <c r="K9" s="21">
        <f t="shared" si="1"/>
        <v>53220772</v>
      </c>
    </row>
    <row r="10" spans="1:11" x14ac:dyDescent="0.25">
      <c r="A10" s="14"/>
      <c r="B10" s="15" t="s">
        <v>24</v>
      </c>
      <c r="C10" s="16" t="s">
        <v>25</v>
      </c>
      <c r="D10" s="16" t="s">
        <v>26</v>
      </c>
      <c r="E10" s="17">
        <v>9</v>
      </c>
      <c r="F10" s="18">
        <v>9210924</v>
      </c>
      <c r="G10" s="19">
        <f t="shared" si="0"/>
        <v>4.1319142052786466E-2</v>
      </c>
      <c r="H10" s="20" t="s">
        <v>17</v>
      </c>
      <c r="J10" s="1" t="s">
        <v>27</v>
      </c>
      <c r="K10" s="21">
        <f t="shared" si="1"/>
        <v>0</v>
      </c>
    </row>
    <row r="11" spans="1:11" x14ac:dyDescent="0.25">
      <c r="A11" s="14"/>
      <c r="B11" s="15" t="s">
        <v>28</v>
      </c>
      <c r="C11" s="16" t="s">
        <v>29</v>
      </c>
      <c r="D11" s="16" t="s">
        <v>26</v>
      </c>
      <c r="E11" s="17">
        <v>20</v>
      </c>
      <c r="F11" s="18">
        <v>2066314</v>
      </c>
      <c r="G11" s="19">
        <f t="shared" si="0"/>
        <v>9.2692461355300959E-3</v>
      </c>
      <c r="H11" s="20" t="s">
        <v>17</v>
      </c>
      <c r="J11" s="1" t="s">
        <v>30</v>
      </c>
      <c r="K11" s="21">
        <f t="shared" si="1"/>
        <v>9992380</v>
      </c>
    </row>
    <row r="12" spans="1:11" x14ac:dyDescent="0.25">
      <c r="A12" s="14"/>
      <c r="B12" s="15" t="s">
        <v>31</v>
      </c>
      <c r="C12" s="16" t="s">
        <v>32</v>
      </c>
      <c r="D12" s="16" t="s">
        <v>26</v>
      </c>
      <c r="E12" s="17">
        <v>50</v>
      </c>
      <c r="F12" s="18">
        <v>5108245</v>
      </c>
      <c r="G12" s="19">
        <f t="shared" si="0"/>
        <v>2.2914997539382174E-2</v>
      </c>
      <c r="H12" s="20" t="s">
        <v>17</v>
      </c>
      <c r="J12" s="23" t="s">
        <v>33</v>
      </c>
      <c r="K12" s="21">
        <f t="shared" si="1"/>
        <v>0</v>
      </c>
    </row>
    <row r="13" spans="1:11" x14ac:dyDescent="0.25">
      <c r="A13" s="14"/>
      <c r="B13" s="15" t="s">
        <v>34</v>
      </c>
      <c r="C13" s="16" t="s">
        <v>35</v>
      </c>
      <c r="D13" s="16" t="s">
        <v>16</v>
      </c>
      <c r="E13" s="17">
        <v>1</v>
      </c>
      <c r="F13" s="18">
        <v>1024759</v>
      </c>
      <c r="G13" s="19">
        <f t="shared" si="0"/>
        <v>4.596950608958603E-3</v>
      </c>
      <c r="H13" s="20" t="s">
        <v>17</v>
      </c>
      <c r="J13" s="1" t="s">
        <v>36</v>
      </c>
      <c r="K13" s="21">
        <f t="shared" si="1"/>
        <v>0</v>
      </c>
    </row>
    <row r="14" spans="1:11" x14ac:dyDescent="0.25">
      <c r="A14" s="14"/>
      <c r="B14" s="15" t="s">
        <v>37</v>
      </c>
      <c r="C14" s="16" t="s">
        <v>38</v>
      </c>
      <c r="D14" s="16" t="s">
        <v>16</v>
      </c>
      <c r="E14" s="17">
        <v>4</v>
      </c>
      <c r="F14" s="18">
        <v>4084844</v>
      </c>
      <c r="G14" s="19">
        <f t="shared" si="0"/>
        <v>1.8324138761699964E-2</v>
      </c>
      <c r="H14" s="20" t="s">
        <v>17</v>
      </c>
      <c r="J14" s="1" t="s">
        <v>39</v>
      </c>
      <c r="K14" s="21">
        <f t="shared" si="1"/>
        <v>0</v>
      </c>
    </row>
    <row r="15" spans="1:11" x14ac:dyDescent="0.25">
      <c r="A15" s="14"/>
      <c r="B15" s="15" t="s">
        <v>40</v>
      </c>
      <c r="C15" s="16" t="s">
        <v>41</v>
      </c>
      <c r="D15" s="16" t="s">
        <v>16</v>
      </c>
      <c r="E15" s="17">
        <v>4</v>
      </c>
      <c r="F15" s="18">
        <v>3898916</v>
      </c>
      <c r="G15" s="19">
        <f t="shared" si="0"/>
        <v>1.7490087211215945E-2</v>
      </c>
      <c r="H15" s="20" t="s">
        <v>17</v>
      </c>
      <c r="J15" s="1" t="s">
        <v>42</v>
      </c>
      <c r="K15" s="21">
        <f t="shared" si="1"/>
        <v>0</v>
      </c>
    </row>
    <row r="16" spans="1:11" x14ac:dyDescent="0.25">
      <c r="A16" s="14"/>
      <c r="B16" s="15" t="s">
        <v>43</v>
      </c>
      <c r="C16" s="16" t="s">
        <v>44</v>
      </c>
      <c r="D16" s="16" t="s">
        <v>16</v>
      </c>
      <c r="E16" s="17">
        <v>50</v>
      </c>
      <c r="F16" s="18">
        <v>5143485</v>
      </c>
      <c r="G16" s="19">
        <f t="shared" si="0"/>
        <v>2.3073080112416128E-2</v>
      </c>
      <c r="H16" s="20" t="s">
        <v>17</v>
      </c>
      <c r="J16" s="1" t="s">
        <v>45</v>
      </c>
      <c r="K16" s="21">
        <f t="shared" si="1"/>
        <v>20393880</v>
      </c>
    </row>
    <row r="17" spans="1:11" x14ac:dyDescent="0.25">
      <c r="A17" s="14"/>
      <c r="B17" s="15" t="s">
        <v>46</v>
      </c>
      <c r="C17" s="16" t="s">
        <v>47</v>
      </c>
      <c r="D17" s="16" t="s">
        <v>16</v>
      </c>
      <c r="E17" s="17">
        <v>20</v>
      </c>
      <c r="F17" s="18">
        <v>2036436</v>
      </c>
      <c r="G17" s="19">
        <f t="shared" si="0"/>
        <v>9.1352168756802538E-3</v>
      </c>
      <c r="H17" s="20" t="s">
        <v>17</v>
      </c>
      <c r="J17" s="1"/>
      <c r="K17" s="24">
        <f>SUM(K7:K16)</f>
        <v>192433520.09999999</v>
      </c>
    </row>
    <row r="18" spans="1:11" x14ac:dyDescent="0.25">
      <c r="A18" s="14"/>
      <c r="B18" s="15" t="s">
        <v>48</v>
      </c>
      <c r="C18" s="16" t="s">
        <v>49</v>
      </c>
      <c r="D18" s="16" t="s">
        <v>26</v>
      </c>
      <c r="E18" s="17">
        <v>6</v>
      </c>
      <c r="F18" s="18">
        <v>5941518</v>
      </c>
      <c r="G18" s="19">
        <f t="shared" si="0"/>
        <v>2.6652964051292548E-2</v>
      </c>
      <c r="H18" s="20" t="s">
        <v>23</v>
      </c>
      <c r="J18" s="1"/>
      <c r="K18" s="24"/>
    </row>
    <row r="19" spans="1:11" x14ac:dyDescent="0.25">
      <c r="A19" s="14"/>
      <c r="B19" s="15" t="s">
        <v>50</v>
      </c>
      <c r="C19" s="16" t="s">
        <v>51</v>
      </c>
      <c r="D19" s="16" t="s">
        <v>52</v>
      </c>
      <c r="E19" s="17">
        <v>1</v>
      </c>
      <c r="F19" s="18">
        <v>987994</v>
      </c>
      <c r="G19" s="19">
        <f t="shared" si="0"/>
        <v>4.4320270619213351E-3</v>
      </c>
      <c r="H19" s="20" t="s">
        <v>17</v>
      </c>
      <c r="J19" s="1"/>
      <c r="K19" s="24"/>
    </row>
    <row r="20" spans="1:11" x14ac:dyDescent="0.25">
      <c r="A20" s="14"/>
      <c r="B20" s="15" t="s">
        <v>53</v>
      </c>
      <c r="C20" s="16" t="s">
        <v>54</v>
      </c>
      <c r="D20" s="16" t="s">
        <v>55</v>
      </c>
      <c r="E20" s="17">
        <v>50</v>
      </c>
      <c r="F20" s="18">
        <v>4950685</v>
      </c>
      <c r="G20" s="19">
        <f t="shared" si="0"/>
        <v>2.2208201563013567E-2</v>
      </c>
      <c r="H20" s="20" t="s">
        <v>17</v>
      </c>
      <c r="K20" s="25"/>
    </row>
    <row r="21" spans="1:11" x14ac:dyDescent="0.25">
      <c r="A21" s="14"/>
      <c r="B21" s="15" t="s">
        <v>56</v>
      </c>
      <c r="C21" s="16" t="s">
        <v>57</v>
      </c>
      <c r="D21" s="16" t="s">
        <v>52</v>
      </c>
      <c r="E21" s="17">
        <v>14</v>
      </c>
      <c r="F21" s="18">
        <v>14225064</v>
      </c>
      <c r="G21" s="19">
        <f t="shared" si="0"/>
        <v>6.3811995422606779E-2</v>
      </c>
      <c r="H21" s="20" t="s">
        <v>45</v>
      </c>
      <c r="K21" s="25"/>
    </row>
    <row r="22" spans="1:11" x14ac:dyDescent="0.25">
      <c r="A22" s="14"/>
      <c r="B22" s="15" t="s">
        <v>58</v>
      </c>
      <c r="C22" s="16" t="s">
        <v>59</v>
      </c>
      <c r="D22" s="16" t="s">
        <v>60</v>
      </c>
      <c r="E22" s="17">
        <v>4</v>
      </c>
      <c r="F22" s="18">
        <v>3988020</v>
      </c>
      <c r="G22" s="19">
        <f t="shared" si="0"/>
        <v>1.7889797471931534E-2</v>
      </c>
      <c r="H22" s="20" t="s">
        <v>23</v>
      </c>
      <c r="K22" s="25"/>
    </row>
    <row r="23" spans="1:11" x14ac:dyDescent="0.25">
      <c r="A23" s="14"/>
      <c r="B23" s="15" t="s">
        <v>61</v>
      </c>
      <c r="C23" s="16" t="s">
        <v>62</v>
      </c>
      <c r="D23" s="16" t="s">
        <v>16</v>
      </c>
      <c r="E23" s="17">
        <v>2</v>
      </c>
      <c r="F23" s="18">
        <v>2029450</v>
      </c>
      <c r="G23" s="19">
        <f t="shared" si="0"/>
        <v>9.1038784859181886E-3</v>
      </c>
      <c r="H23" s="20" t="s">
        <v>17</v>
      </c>
      <c r="K23" s="25"/>
    </row>
    <row r="24" spans="1:11" x14ac:dyDescent="0.25">
      <c r="A24" s="14"/>
      <c r="B24" s="15" t="s">
        <v>63</v>
      </c>
      <c r="C24" s="16" t="s">
        <v>64</v>
      </c>
      <c r="D24" s="16" t="s">
        <v>16</v>
      </c>
      <c r="E24" s="17">
        <v>1</v>
      </c>
      <c r="F24" s="18">
        <v>1027918</v>
      </c>
      <c r="G24" s="19">
        <f t="shared" si="0"/>
        <v>4.6111215183857954E-3</v>
      </c>
      <c r="H24" s="20" t="s">
        <v>17</v>
      </c>
      <c r="K24" s="25"/>
    </row>
    <row r="25" spans="1:11" x14ac:dyDescent="0.25">
      <c r="A25" s="14"/>
      <c r="B25" s="15" t="s">
        <v>65</v>
      </c>
      <c r="C25" s="16" t="s">
        <v>66</v>
      </c>
      <c r="D25" s="16" t="s">
        <v>16</v>
      </c>
      <c r="E25" s="17">
        <v>2</v>
      </c>
      <c r="F25" s="18">
        <v>2055308</v>
      </c>
      <c r="G25" s="19">
        <f t="shared" si="0"/>
        <v>9.219874489706837E-3</v>
      </c>
      <c r="H25" s="20" t="s">
        <v>17</v>
      </c>
      <c r="K25" s="25"/>
    </row>
    <row r="26" spans="1:11" x14ac:dyDescent="0.25">
      <c r="A26" s="14"/>
      <c r="B26" s="15" t="s">
        <v>67</v>
      </c>
      <c r="C26" s="16" t="s">
        <v>68</v>
      </c>
      <c r="D26" s="16" t="s">
        <v>16</v>
      </c>
      <c r="E26" s="17">
        <v>50</v>
      </c>
      <c r="F26" s="18">
        <v>5039545</v>
      </c>
      <c r="G26" s="19">
        <f t="shared" si="0"/>
        <v>2.2606817267888626E-2</v>
      </c>
      <c r="H26" s="20" t="s">
        <v>17</v>
      </c>
      <c r="K26" s="25"/>
    </row>
    <row r="27" spans="1:11" x14ac:dyDescent="0.25">
      <c r="A27" s="14"/>
      <c r="B27" s="15" t="s">
        <v>69</v>
      </c>
      <c r="C27" s="16" t="s">
        <v>70</v>
      </c>
      <c r="D27" s="16" t="s">
        <v>71</v>
      </c>
      <c r="E27" s="17">
        <v>2</v>
      </c>
      <c r="F27" s="18">
        <v>2130086</v>
      </c>
      <c r="G27" s="19">
        <f t="shared" si="0"/>
        <v>9.5553199677526068E-3</v>
      </c>
      <c r="H27" s="20" t="s">
        <v>23</v>
      </c>
      <c r="K27" s="25"/>
    </row>
    <row r="28" spans="1:11" x14ac:dyDescent="0.25">
      <c r="A28" s="14"/>
      <c r="B28" s="15" t="s">
        <v>72</v>
      </c>
      <c r="C28" s="16" t="s">
        <v>73</v>
      </c>
      <c r="D28" s="16" t="s">
        <v>71</v>
      </c>
      <c r="E28" s="17">
        <v>1</v>
      </c>
      <c r="F28" s="18">
        <v>1047359</v>
      </c>
      <c r="G28" s="19">
        <f t="shared" si="0"/>
        <v>4.6983316007454179E-3</v>
      </c>
      <c r="H28" s="20" t="s">
        <v>23</v>
      </c>
      <c r="K28" s="25"/>
    </row>
    <row r="29" spans="1:11" x14ac:dyDescent="0.25">
      <c r="A29" s="14"/>
      <c r="B29" s="15" t="s">
        <v>74</v>
      </c>
      <c r="C29" s="16" t="s">
        <v>75</v>
      </c>
      <c r="D29" s="16" t="s">
        <v>71</v>
      </c>
      <c r="E29" s="17">
        <v>5</v>
      </c>
      <c r="F29" s="18">
        <v>5139285</v>
      </c>
      <c r="G29" s="19">
        <f t="shared" si="0"/>
        <v>2.3054239397128314E-2</v>
      </c>
      <c r="H29" s="20" t="s">
        <v>17</v>
      </c>
      <c r="K29" s="25"/>
    </row>
    <row r="30" spans="1:11" x14ac:dyDescent="0.25">
      <c r="A30" s="14"/>
      <c r="B30" s="15" t="s">
        <v>76</v>
      </c>
      <c r="C30" s="16" t="s">
        <v>77</v>
      </c>
      <c r="D30" s="16" t="s">
        <v>78</v>
      </c>
      <c r="E30" s="17">
        <v>50</v>
      </c>
      <c r="F30" s="18">
        <v>4994915</v>
      </c>
      <c r="G30" s="19">
        <f t="shared" si="0"/>
        <v>2.2406612238532631E-2</v>
      </c>
      <c r="H30" s="20" t="s">
        <v>30</v>
      </c>
      <c r="K30" s="25"/>
    </row>
    <row r="31" spans="1:11" x14ac:dyDescent="0.25">
      <c r="A31" s="14"/>
      <c r="B31" s="15" t="s">
        <v>79</v>
      </c>
      <c r="C31" s="16" t="s">
        <v>80</v>
      </c>
      <c r="D31" s="16" t="s">
        <v>78</v>
      </c>
      <c r="E31" s="17">
        <v>50</v>
      </c>
      <c r="F31" s="18">
        <v>4997465</v>
      </c>
      <c r="G31" s="19">
        <f t="shared" si="0"/>
        <v>2.2418051244243089E-2</v>
      </c>
      <c r="H31" s="20" t="s">
        <v>30</v>
      </c>
      <c r="K31" s="25"/>
    </row>
    <row r="32" spans="1:11" x14ac:dyDescent="0.25">
      <c r="A32" s="14"/>
      <c r="B32" s="15" t="s">
        <v>81</v>
      </c>
      <c r="C32" s="16" t="s">
        <v>82</v>
      </c>
      <c r="D32" s="16" t="s">
        <v>26</v>
      </c>
      <c r="E32" s="17">
        <v>100</v>
      </c>
      <c r="F32" s="18">
        <v>10151490</v>
      </c>
      <c r="G32" s="19">
        <f t="shared" si="0"/>
        <v>4.553841258026245E-2</v>
      </c>
      <c r="H32" s="20" t="s">
        <v>17</v>
      </c>
      <c r="K32" s="25"/>
    </row>
    <row r="33" spans="1:11" x14ac:dyDescent="0.25">
      <c r="A33" s="14"/>
      <c r="B33" s="15" t="s">
        <v>83</v>
      </c>
      <c r="C33" s="16" t="s">
        <v>84</v>
      </c>
      <c r="D33" s="16" t="s">
        <v>55</v>
      </c>
      <c r="E33" s="17">
        <v>2</v>
      </c>
      <c r="F33" s="18">
        <v>2161386</v>
      </c>
      <c r="G33" s="19">
        <f t="shared" si="0"/>
        <v>9.695728155492753E-3</v>
      </c>
      <c r="H33" s="20" t="s">
        <v>23</v>
      </c>
      <c r="K33" s="25"/>
    </row>
    <row r="34" spans="1:11" x14ac:dyDescent="0.25">
      <c r="A34" s="14"/>
      <c r="B34" s="15" t="s">
        <v>85</v>
      </c>
      <c r="C34" s="16" t="s">
        <v>86</v>
      </c>
      <c r="D34" s="16" t="s">
        <v>55</v>
      </c>
      <c r="E34" s="17">
        <v>8</v>
      </c>
      <c r="F34" s="18">
        <v>8676512</v>
      </c>
      <c r="G34" s="19">
        <f t="shared" si="0"/>
        <v>3.8921831496026502E-2</v>
      </c>
      <c r="H34" s="20" t="s">
        <v>23</v>
      </c>
      <c r="K34" s="25"/>
    </row>
    <row r="35" spans="1:11" x14ac:dyDescent="0.25">
      <c r="A35" s="14"/>
      <c r="B35" s="15" t="s">
        <v>87</v>
      </c>
      <c r="C35" s="16" t="s">
        <v>88</v>
      </c>
      <c r="D35" s="16" t="s">
        <v>16</v>
      </c>
      <c r="E35" s="17">
        <v>10</v>
      </c>
      <c r="F35" s="18">
        <v>10076390</v>
      </c>
      <c r="G35" s="19">
        <f t="shared" si="0"/>
        <v>4.5201522647377944E-2</v>
      </c>
      <c r="H35" s="20" t="s">
        <v>23</v>
      </c>
      <c r="K35" s="25"/>
    </row>
    <row r="36" spans="1:11" x14ac:dyDescent="0.25">
      <c r="A36" s="14"/>
      <c r="B36" s="15" t="s">
        <v>89</v>
      </c>
      <c r="C36" s="16" t="s">
        <v>90</v>
      </c>
      <c r="D36" s="16" t="s">
        <v>16</v>
      </c>
      <c r="E36" s="17">
        <v>50</v>
      </c>
      <c r="F36" s="18">
        <v>5095945</v>
      </c>
      <c r="G36" s="19">
        <f t="shared" si="0"/>
        <v>2.285982115889643E-2</v>
      </c>
      <c r="H36" s="20" t="s">
        <v>23</v>
      </c>
      <c r="K36" s="25"/>
    </row>
    <row r="37" spans="1:11" x14ac:dyDescent="0.25">
      <c r="A37" s="14"/>
      <c r="B37" s="15" t="s">
        <v>91</v>
      </c>
      <c r="C37" s="16" t="s">
        <v>92</v>
      </c>
      <c r="D37" s="16" t="s">
        <v>16</v>
      </c>
      <c r="E37" s="17">
        <v>40</v>
      </c>
      <c r="F37" s="18">
        <v>3976896</v>
      </c>
      <c r="G37" s="19">
        <f t="shared" si="0"/>
        <v>1.7839896491726379E-2</v>
      </c>
      <c r="H37" s="20" t="s">
        <v>23</v>
      </c>
      <c r="K37" s="25"/>
    </row>
    <row r="38" spans="1:11" x14ac:dyDescent="0.25">
      <c r="A38" s="14"/>
      <c r="B38" s="15" t="s">
        <v>93</v>
      </c>
      <c r="C38" s="16" t="s">
        <v>94</v>
      </c>
      <c r="D38" s="16" t="s">
        <v>55</v>
      </c>
      <c r="E38" s="17">
        <v>1</v>
      </c>
      <c r="F38" s="18">
        <v>1064171</v>
      </c>
      <c r="G38" s="19">
        <f t="shared" si="0"/>
        <v>4.773748292511786E-3</v>
      </c>
      <c r="H38" s="20" t="s">
        <v>17</v>
      </c>
      <c r="K38" s="25"/>
    </row>
    <row r="39" spans="1:11" x14ac:dyDescent="0.25">
      <c r="A39" s="14"/>
      <c r="B39" s="15" t="s">
        <v>95</v>
      </c>
      <c r="C39" s="16" t="s">
        <v>96</v>
      </c>
      <c r="D39" s="16" t="s">
        <v>55</v>
      </c>
      <c r="E39" s="17">
        <v>1</v>
      </c>
      <c r="F39" s="18">
        <v>1047715</v>
      </c>
      <c r="G39" s="19">
        <f t="shared" si="0"/>
        <v>4.6999285756602893E-3</v>
      </c>
      <c r="H39" s="20" t="s">
        <v>17</v>
      </c>
      <c r="K39" s="25"/>
    </row>
    <row r="40" spans="1:11" x14ac:dyDescent="0.25">
      <c r="A40" s="14"/>
      <c r="B40" s="15" t="s">
        <v>97</v>
      </c>
      <c r="C40" s="16" t="s">
        <v>98</v>
      </c>
      <c r="D40" s="16" t="s">
        <v>16</v>
      </c>
      <c r="E40" s="17">
        <v>50</v>
      </c>
      <c r="F40" s="18">
        <v>4978390</v>
      </c>
      <c r="G40" s="19">
        <f t="shared" si="0"/>
        <v>2.2332482995644262E-2</v>
      </c>
      <c r="H40" s="20" t="s">
        <v>17</v>
      </c>
      <c r="K40" s="25"/>
    </row>
    <row r="41" spans="1:11" x14ac:dyDescent="0.25">
      <c r="A41" s="14"/>
      <c r="B41" s="15" t="s">
        <v>99</v>
      </c>
      <c r="C41" s="16" t="s">
        <v>100</v>
      </c>
      <c r="D41" s="16" t="s">
        <v>55</v>
      </c>
      <c r="E41" s="17">
        <v>50</v>
      </c>
      <c r="F41" s="18">
        <v>5072775</v>
      </c>
      <c r="G41" s="19">
        <f t="shared" si="0"/>
        <v>2.2755883212891983E-2</v>
      </c>
      <c r="H41" s="20" t="s">
        <v>23</v>
      </c>
      <c r="K41" s="25"/>
    </row>
    <row r="42" spans="1:11" x14ac:dyDescent="0.25">
      <c r="A42" s="14"/>
      <c r="B42" s="15" t="s">
        <v>101</v>
      </c>
      <c r="C42" s="16" t="s">
        <v>102</v>
      </c>
      <c r="D42" s="16" t="s">
        <v>103</v>
      </c>
      <c r="E42" s="17">
        <v>50</v>
      </c>
      <c r="F42" s="18">
        <v>5085900</v>
      </c>
      <c r="G42" s="19">
        <f t="shared" si="0"/>
        <v>2.2814760448166407E-2</v>
      </c>
      <c r="H42" s="20" t="s">
        <v>17</v>
      </c>
      <c r="K42" s="25"/>
    </row>
    <row r="43" spans="1:11" x14ac:dyDescent="0.25">
      <c r="A43" s="14"/>
      <c r="B43" s="15" t="s">
        <v>104</v>
      </c>
      <c r="C43" s="16" t="s">
        <v>105</v>
      </c>
      <c r="D43" s="16" t="s">
        <v>103</v>
      </c>
      <c r="E43" s="17">
        <v>75</v>
      </c>
      <c r="F43" s="18">
        <v>7543012.5</v>
      </c>
      <c r="G43" s="19">
        <f t="shared" si="0"/>
        <v>3.3837083553554886E-2</v>
      </c>
      <c r="H43" s="20" t="s">
        <v>17</v>
      </c>
      <c r="K43" s="25"/>
    </row>
    <row r="44" spans="1:11" x14ac:dyDescent="0.25">
      <c r="A44" s="14"/>
      <c r="B44" s="15" t="s">
        <v>106</v>
      </c>
      <c r="C44" s="16" t="s">
        <v>107</v>
      </c>
      <c r="D44" s="16" t="s">
        <v>108</v>
      </c>
      <c r="E44" s="17">
        <v>3</v>
      </c>
      <c r="F44" s="18">
        <v>613707.6</v>
      </c>
      <c r="G44" s="19">
        <f t="shared" si="0"/>
        <v>2.7530214670400772E-3</v>
      </c>
      <c r="H44" s="20" t="s">
        <v>17</v>
      </c>
      <c r="K44" s="25"/>
    </row>
    <row r="45" spans="1:11" x14ac:dyDescent="0.25">
      <c r="A45" s="14"/>
      <c r="B45" s="15" t="s">
        <v>109</v>
      </c>
      <c r="C45" s="16" t="s">
        <v>110</v>
      </c>
      <c r="D45" s="16" t="s">
        <v>108</v>
      </c>
      <c r="E45" s="17">
        <v>1</v>
      </c>
      <c r="F45" s="18">
        <v>1016218</v>
      </c>
      <c r="G45" s="19">
        <f t="shared" si="0"/>
        <v>4.5586366686554526E-3</v>
      </c>
      <c r="H45" s="20" t="s">
        <v>17</v>
      </c>
      <c r="K45" s="25"/>
    </row>
    <row r="46" spans="1:11" x14ac:dyDescent="0.25">
      <c r="A46" s="14"/>
      <c r="B46" s="15" t="s">
        <v>111</v>
      </c>
      <c r="C46" s="16" t="s">
        <v>112</v>
      </c>
      <c r="D46" s="16" t="s">
        <v>113</v>
      </c>
      <c r="E46" s="17">
        <v>1</v>
      </c>
      <c r="F46" s="18">
        <v>1025643</v>
      </c>
      <c r="G46" s="19">
        <f t="shared" si="0"/>
        <v>4.600916130938229E-3</v>
      </c>
      <c r="H46" s="20" t="s">
        <v>17</v>
      </c>
      <c r="K46" s="25"/>
    </row>
    <row r="47" spans="1:11" x14ac:dyDescent="0.25">
      <c r="A47" s="14"/>
      <c r="B47" s="15" t="s">
        <v>114</v>
      </c>
      <c r="C47" s="16" t="s">
        <v>115</v>
      </c>
      <c r="D47" s="16" t="s">
        <v>116</v>
      </c>
      <c r="E47" s="17">
        <v>10</v>
      </c>
      <c r="F47" s="18">
        <v>2026318</v>
      </c>
      <c r="G47" s="19">
        <f t="shared" si="0"/>
        <v>9.0898286953749879E-3</v>
      </c>
      <c r="H47" s="20" t="s">
        <v>17</v>
      </c>
      <c r="K47" s="25"/>
    </row>
    <row r="48" spans="1:11" x14ac:dyDescent="0.25">
      <c r="A48" s="14"/>
      <c r="B48" s="15" t="s">
        <v>117</v>
      </c>
      <c r="C48" s="16" t="s">
        <v>118</v>
      </c>
      <c r="D48" s="16" t="s">
        <v>116</v>
      </c>
      <c r="E48" s="17">
        <v>60</v>
      </c>
      <c r="F48" s="18">
        <v>6168816</v>
      </c>
      <c r="G48" s="19">
        <f t="shared" si="0"/>
        <v>2.7672596647361547E-2</v>
      </c>
      <c r="H48" s="20" t="s">
        <v>45</v>
      </c>
      <c r="K48" s="25"/>
    </row>
    <row r="49" spans="1:11" x14ac:dyDescent="0.25">
      <c r="A49" s="14"/>
      <c r="B49" s="15" t="s">
        <v>119</v>
      </c>
      <c r="C49" s="16" t="s">
        <v>120</v>
      </c>
      <c r="D49" s="16" t="s">
        <v>121</v>
      </c>
      <c r="E49" s="17">
        <v>5</v>
      </c>
      <c r="F49" s="18">
        <v>5053885</v>
      </c>
      <c r="G49" s="19">
        <f t="shared" si="0"/>
        <v>2.2671144852942738E-2</v>
      </c>
      <c r="H49" s="20" t="s">
        <v>23</v>
      </c>
      <c r="K49" s="25"/>
    </row>
    <row r="50" spans="1:11" x14ac:dyDescent="0.25">
      <c r="A50" s="14"/>
      <c r="B50" s="15" t="s">
        <v>122</v>
      </c>
      <c r="C50" s="16" t="s">
        <v>123</v>
      </c>
      <c r="D50" s="16" t="s">
        <v>121</v>
      </c>
      <c r="E50" s="17">
        <v>4</v>
      </c>
      <c r="F50" s="18">
        <v>3910232</v>
      </c>
      <c r="G50" s="19">
        <f t="shared" si="0"/>
        <v>1.7540849481262829E-2</v>
      </c>
      <c r="H50" s="20" t="s">
        <v>17</v>
      </c>
      <c r="K50" s="25"/>
    </row>
    <row r="51" spans="1:11" x14ac:dyDescent="0.25">
      <c r="A51" s="14"/>
      <c r="B51" s="15" t="s">
        <v>124</v>
      </c>
      <c r="C51" s="16" t="s">
        <v>125</v>
      </c>
      <c r="D51" s="16" t="s">
        <v>121</v>
      </c>
      <c r="E51" s="17">
        <v>3</v>
      </c>
      <c r="F51" s="18">
        <v>2993334</v>
      </c>
      <c r="G51" s="19">
        <f>+F51/$F$73</f>
        <v>1.342775087031828E-2</v>
      </c>
      <c r="H51" s="20" t="s">
        <v>17</v>
      </c>
      <c r="K51" s="25"/>
    </row>
    <row r="52" spans="1:11" x14ac:dyDescent="0.25">
      <c r="A52" s="14"/>
      <c r="B52" s="15" t="s">
        <v>126</v>
      </c>
      <c r="C52" s="16" t="s">
        <v>127</v>
      </c>
      <c r="D52" s="16" t="s">
        <v>121</v>
      </c>
      <c r="E52" s="17">
        <v>1</v>
      </c>
      <c r="F52" s="18">
        <v>970278</v>
      </c>
      <c r="G52" s="19">
        <f>+F52/$F$73</f>
        <v>4.3525551304834939E-3</v>
      </c>
      <c r="H52" s="20" t="s">
        <v>17</v>
      </c>
      <c r="K52" s="25"/>
    </row>
    <row r="53" spans="1:11" x14ac:dyDescent="0.25">
      <c r="A53" s="14"/>
      <c r="B53" s="15" t="s">
        <v>128</v>
      </c>
      <c r="C53" s="16" t="s">
        <v>129</v>
      </c>
      <c r="D53" s="16" t="s">
        <v>121</v>
      </c>
      <c r="E53" s="17">
        <v>1</v>
      </c>
      <c r="F53" s="18">
        <v>994309</v>
      </c>
      <c r="G53" s="19">
        <f t="shared" ref="G53:G55" si="2">+F53/$F$73</f>
        <v>4.4603554231219429E-3</v>
      </c>
      <c r="H53" s="20" t="s">
        <v>17</v>
      </c>
      <c r="K53" s="25"/>
    </row>
    <row r="54" spans="1:11" x14ac:dyDescent="0.25">
      <c r="A54" s="14"/>
      <c r="B54" s="25" t="s">
        <v>130</v>
      </c>
      <c r="C54" s="16" t="s">
        <v>131</v>
      </c>
      <c r="D54" s="16" t="s">
        <v>16</v>
      </c>
      <c r="E54" s="17">
        <v>100</v>
      </c>
      <c r="F54" s="18">
        <v>10134450</v>
      </c>
      <c r="G54" s="19">
        <f t="shared" si="2"/>
        <v>4.546197310680903E-2</v>
      </c>
      <c r="H54" s="20" t="s">
        <v>17</v>
      </c>
      <c r="K54" s="25"/>
    </row>
    <row r="55" spans="1:11" x14ac:dyDescent="0.25">
      <c r="A55" s="14"/>
      <c r="B55" s="25" t="s">
        <v>132</v>
      </c>
      <c r="C55" s="16" t="s">
        <v>133</v>
      </c>
      <c r="D55" s="16" t="s">
        <v>16</v>
      </c>
      <c r="E55" s="17">
        <v>75</v>
      </c>
      <c r="F55" s="18">
        <v>7465635</v>
      </c>
      <c r="G55" s="19">
        <f t="shared" si="2"/>
        <v>3.3489977018511335E-2</v>
      </c>
      <c r="H55" s="20" t="s">
        <v>17</v>
      </c>
      <c r="K55" s="25"/>
    </row>
    <row r="56" spans="1:11" x14ac:dyDescent="0.25">
      <c r="A56" s="14"/>
      <c r="B56" s="25"/>
      <c r="C56" s="16"/>
      <c r="D56" s="16"/>
      <c r="E56" s="17"/>
      <c r="F56" s="18"/>
      <c r="G56" s="19"/>
      <c r="H56" s="20"/>
      <c r="K56" s="25"/>
    </row>
    <row r="57" spans="1:11" x14ac:dyDescent="0.25">
      <c r="A57" s="14"/>
      <c r="B57" s="25"/>
      <c r="C57" s="16"/>
      <c r="D57" s="16"/>
      <c r="E57" s="17"/>
      <c r="F57" s="18"/>
      <c r="G57" s="19"/>
      <c r="H57" s="20"/>
      <c r="K57" s="25"/>
    </row>
    <row r="58" spans="1:11" x14ac:dyDescent="0.25">
      <c r="A58" s="14"/>
      <c r="B58" s="25"/>
      <c r="C58" s="16"/>
      <c r="D58" s="16"/>
      <c r="E58" s="17"/>
      <c r="F58" s="18"/>
      <c r="G58" s="19"/>
      <c r="H58" s="20"/>
      <c r="K58" s="25"/>
    </row>
    <row r="59" spans="1:11" x14ac:dyDescent="0.25">
      <c r="A59" s="14"/>
      <c r="B59" s="25"/>
      <c r="C59" s="16"/>
      <c r="D59" s="16"/>
      <c r="E59" s="17"/>
      <c r="F59" s="18"/>
      <c r="G59" s="19"/>
      <c r="H59" s="20"/>
      <c r="K59" s="25"/>
    </row>
    <row r="60" spans="1:11" outlineLevel="1" x14ac:dyDescent="0.25">
      <c r="A60" s="14"/>
      <c r="B60" s="25"/>
      <c r="C60" s="16"/>
      <c r="D60" s="16"/>
      <c r="E60" s="17"/>
      <c r="F60" s="18"/>
      <c r="G60" s="19"/>
      <c r="H60" s="20"/>
    </row>
    <row r="61" spans="1:11" x14ac:dyDescent="0.25">
      <c r="B61" s="26"/>
      <c r="C61" s="26" t="s">
        <v>134</v>
      </c>
      <c r="D61" s="26"/>
      <c r="E61" s="27"/>
      <c r="F61" s="28">
        <f>SUM(F7:F60)</f>
        <v>211998192.09999999</v>
      </c>
      <c r="G61" s="29">
        <f>+F61/$F$73</f>
        <v>0.95099942354467526</v>
      </c>
      <c r="H61" s="30"/>
      <c r="I61" s="31"/>
    </row>
    <row r="62" spans="1:11" x14ac:dyDescent="0.25">
      <c r="F62" s="32"/>
    </row>
    <row r="63" spans="1:11" x14ac:dyDescent="0.25">
      <c r="B63" s="33"/>
      <c r="C63" s="33" t="s">
        <v>135</v>
      </c>
      <c r="D63" s="33"/>
      <c r="E63" s="33"/>
      <c r="F63" s="34" t="s">
        <v>11</v>
      </c>
      <c r="G63" s="35" t="s">
        <v>12</v>
      </c>
    </row>
    <row r="64" spans="1:11" x14ac:dyDescent="0.25">
      <c r="B64" s="36"/>
      <c r="C64" s="26" t="s">
        <v>136</v>
      </c>
      <c r="D64" s="16"/>
      <c r="E64" s="37"/>
      <c r="F64" s="38" t="s">
        <v>137</v>
      </c>
      <c r="G64" s="39">
        <v>0</v>
      </c>
    </row>
    <row r="65" spans="1:7" x14ac:dyDescent="0.25">
      <c r="A65" s="40" t="s">
        <v>138</v>
      </c>
      <c r="B65" s="36" t="s">
        <v>139</v>
      </c>
      <c r="C65" s="26" t="s">
        <v>140</v>
      </c>
      <c r="D65" s="26"/>
      <c r="E65" s="27"/>
      <c r="F65" s="18">
        <v>4692768.1800000006</v>
      </c>
      <c r="G65" s="39">
        <f>+F65/$F$73</f>
        <v>2.1051216474071033E-2</v>
      </c>
    </row>
    <row r="66" spans="1:7" x14ac:dyDescent="0.25">
      <c r="B66" s="36"/>
      <c r="C66" s="26" t="s">
        <v>141</v>
      </c>
      <c r="D66" s="16"/>
      <c r="E66" s="37"/>
      <c r="F66" s="38" t="s">
        <v>137</v>
      </c>
      <c r="G66" s="39">
        <v>0</v>
      </c>
    </row>
    <row r="67" spans="1:7" x14ac:dyDescent="0.25">
      <c r="B67" s="36"/>
      <c r="C67" s="26" t="s">
        <v>142</v>
      </c>
      <c r="D67" s="16"/>
      <c r="E67" s="37"/>
      <c r="F67" s="38" t="s">
        <v>137</v>
      </c>
      <c r="G67" s="39">
        <v>0</v>
      </c>
    </row>
    <row r="68" spans="1:7" x14ac:dyDescent="0.25">
      <c r="B68" s="36"/>
      <c r="C68" s="26" t="s">
        <v>143</v>
      </c>
      <c r="D68" s="16"/>
      <c r="E68" s="37"/>
      <c r="F68" s="38" t="s">
        <v>137</v>
      </c>
      <c r="G68" s="39">
        <v>0</v>
      </c>
    </row>
    <row r="69" spans="1:7" x14ac:dyDescent="0.25">
      <c r="A69" s="36" t="s">
        <v>144</v>
      </c>
      <c r="B69" s="16" t="s">
        <v>144</v>
      </c>
      <c r="C69" s="16" t="s">
        <v>145</v>
      </c>
      <c r="D69" s="16"/>
      <c r="E69" s="37"/>
      <c r="F69" s="18">
        <v>6230512.4900000002</v>
      </c>
      <c r="G69" s="39">
        <f>+F69/$F$73</f>
        <v>2.7949359981253818E-2</v>
      </c>
    </row>
    <row r="70" spans="1:7" x14ac:dyDescent="0.25">
      <c r="B70" s="36"/>
      <c r="C70" s="16"/>
      <c r="D70" s="16"/>
      <c r="E70" s="37"/>
      <c r="F70" s="38"/>
      <c r="G70" s="39"/>
    </row>
    <row r="71" spans="1:7" x14ac:dyDescent="0.25">
      <c r="B71" s="36"/>
      <c r="C71" s="16" t="s">
        <v>146</v>
      </c>
      <c r="D71" s="16"/>
      <c r="E71" s="37"/>
      <c r="F71" s="41">
        <f>SUM(F64:F70)</f>
        <v>10923280.670000002</v>
      </c>
      <c r="G71" s="39">
        <f>+F71/$F$73</f>
        <v>4.9000576455324851E-2</v>
      </c>
    </row>
    <row r="72" spans="1:7" x14ac:dyDescent="0.25">
      <c r="B72" s="36"/>
      <c r="C72" s="16"/>
      <c r="D72" s="16"/>
      <c r="E72" s="37"/>
      <c r="F72" s="41"/>
      <c r="G72" s="39"/>
    </row>
    <row r="73" spans="1:7" x14ac:dyDescent="0.25">
      <c r="B73" s="42"/>
      <c r="C73" s="43" t="s">
        <v>147</v>
      </c>
      <c r="D73" s="44"/>
      <c r="E73" s="45"/>
      <c r="F73" s="46">
        <f>+F71+F61</f>
        <v>222921472.76999998</v>
      </c>
      <c r="G73" s="47">
        <v>1</v>
      </c>
    </row>
    <row r="74" spans="1:7" x14ac:dyDescent="0.25">
      <c r="F74" s="48"/>
    </row>
    <row r="75" spans="1:7" x14ac:dyDescent="0.25">
      <c r="C75" s="26" t="s">
        <v>148</v>
      </c>
      <c r="D75" s="49">
        <v>6.7973881514446148</v>
      </c>
      <c r="F75" s="5">
        <v>0</v>
      </c>
    </row>
    <row r="76" spans="1:7" x14ac:dyDescent="0.25">
      <c r="C76" s="26" t="s">
        <v>149</v>
      </c>
      <c r="D76" s="49">
        <v>4.7769925670780022</v>
      </c>
    </row>
    <row r="77" spans="1:7" x14ac:dyDescent="0.25">
      <c r="C77" s="26" t="s">
        <v>150</v>
      </c>
      <c r="D77" s="49">
        <v>7.2599699337840722</v>
      </c>
    </row>
    <row r="78" spans="1:7" x14ac:dyDescent="0.25">
      <c r="C78" s="26" t="s">
        <v>151</v>
      </c>
      <c r="D78" s="50">
        <v>19.226500000000001</v>
      </c>
    </row>
    <row r="79" spans="1:7" x14ac:dyDescent="0.25">
      <c r="C79" s="26" t="s">
        <v>152</v>
      </c>
      <c r="D79" s="50">
        <v>19.223299999999998</v>
      </c>
    </row>
    <row r="80" spans="1:7" x14ac:dyDescent="0.25">
      <c r="A80" s="40" t="s">
        <v>153</v>
      </c>
      <c r="C80" s="26" t="s">
        <v>154</v>
      </c>
      <c r="D80" s="51"/>
    </row>
    <row r="81" spans="1:7" x14ac:dyDescent="0.25">
      <c r="C81" s="26" t="s">
        <v>155</v>
      </c>
      <c r="D81" s="52">
        <v>0</v>
      </c>
    </row>
    <row r="82" spans="1:7" x14ac:dyDescent="0.25">
      <c r="C82" s="26" t="s">
        <v>156</v>
      </c>
      <c r="D82" s="52">
        <v>0</v>
      </c>
      <c r="F82" s="48"/>
      <c r="G82" s="53"/>
    </row>
    <row r="83" spans="1:7" x14ac:dyDescent="0.25">
      <c r="B83" s="54"/>
      <c r="C83" s="55"/>
    </row>
    <row r="84" spans="1:7" x14ac:dyDescent="0.25">
      <c r="F84" s="5"/>
    </row>
    <row r="85" spans="1:7" x14ac:dyDescent="0.25">
      <c r="C85" s="33" t="s">
        <v>157</v>
      </c>
      <c r="D85" s="33"/>
      <c r="E85" s="33"/>
      <c r="F85" s="33"/>
      <c r="G85" s="35"/>
    </row>
    <row r="86" spans="1:7" x14ac:dyDescent="0.25">
      <c r="C86" s="33" t="s">
        <v>158</v>
      </c>
      <c r="D86" s="33"/>
      <c r="E86" s="33"/>
      <c r="F86" s="33" t="s">
        <v>11</v>
      </c>
      <c r="G86" s="35" t="s">
        <v>12</v>
      </c>
    </row>
    <row r="87" spans="1:7" x14ac:dyDescent="0.25">
      <c r="A87" s="1" t="s">
        <v>159</v>
      </c>
      <c r="C87" s="26" t="s">
        <v>160</v>
      </c>
      <c r="D87" s="16"/>
      <c r="E87" s="37"/>
      <c r="F87" s="56">
        <f>SUMIF(Table13456768578[[Industry ]],A87,Table13456768578[Market Value])</f>
        <v>0</v>
      </c>
      <c r="G87" s="57">
        <f>+F87/$F$73</f>
        <v>0</v>
      </c>
    </row>
    <row r="88" spans="1:7" x14ac:dyDescent="0.25">
      <c r="A88" s="36" t="s">
        <v>161</v>
      </c>
      <c r="C88" s="16" t="s">
        <v>162</v>
      </c>
      <c r="D88" s="16"/>
      <c r="E88" s="37"/>
      <c r="F88" s="56">
        <f>SUMIF(Table13456768578[[Industry ]],A88,Table13456768578[Market Value])</f>
        <v>0</v>
      </c>
      <c r="G88" s="57">
        <f>+F88/$F$73</f>
        <v>0</v>
      </c>
    </row>
    <row r="89" spans="1:7" x14ac:dyDescent="0.25">
      <c r="C89" s="16" t="s">
        <v>163</v>
      </c>
      <c r="D89" s="16"/>
      <c r="E89" s="37"/>
      <c r="F89" s="56">
        <f t="shared" ref="F89:F98" si="3">SUMIF($E$101:$E$110,C89,$H$101:$H$110)</f>
        <v>202005812.09999999</v>
      </c>
      <c r="G89" s="58">
        <f>+F89/$F$73</f>
        <v>0.90617476006189945</v>
      </c>
    </row>
    <row r="90" spans="1:7" x14ac:dyDescent="0.25">
      <c r="C90" s="16" t="s">
        <v>164</v>
      </c>
      <c r="D90" s="16"/>
      <c r="E90" s="37"/>
      <c r="F90" s="56">
        <f t="shared" si="3"/>
        <v>0</v>
      </c>
      <c r="G90" s="57">
        <f t="shared" ref="G90:G98" si="4">+F90/$F$73</f>
        <v>0</v>
      </c>
    </row>
    <row r="91" spans="1:7" x14ac:dyDescent="0.25">
      <c r="C91" s="16" t="s">
        <v>165</v>
      </c>
      <c r="D91" s="16"/>
      <c r="E91" s="37"/>
      <c r="F91" s="56">
        <f t="shared" si="3"/>
        <v>9992380</v>
      </c>
      <c r="G91" s="57">
        <f t="shared" si="4"/>
        <v>4.4824663482775716E-2</v>
      </c>
    </row>
    <row r="92" spans="1:7" x14ac:dyDescent="0.25">
      <c r="C92" s="16" t="s">
        <v>166</v>
      </c>
      <c r="D92" s="16"/>
      <c r="E92" s="37"/>
      <c r="F92" s="56">
        <f t="shared" si="3"/>
        <v>0</v>
      </c>
      <c r="G92" s="57">
        <f t="shared" si="4"/>
        <v>0</v>
      </c>
    </row>
    <row r="93" spans="1:7" x14ac:dyDescent="0.25">
      <c r="C93" s="16" t="s">
        <v>167</v>
      </c>
      <c r="D93" s="16"/>
      <c r="E93" s="37"/>
      <c r="F93" s="56">
        <f t="shared" si="3"/>
        <v>0</v>
      </c>
      <c r="G93" s="57">
        <f t="shared" si="4"/>
        <v>0</v>
      </c>
    </row>
    <row r="94" spans="1:7" x14ac:dyDescent="0.25">
      <c r="C94" s="16" t="s">
        <v>168</v>
      </c>
      <c r="D94" s="16"/>
      <c r="E94" s="37"/>
      <c r="F94" s="56">
        <f t="shared" si="3"/>
        <v>0</v>
      </c>
      <c r="G94" s="57">
        <f t="shared" si="4"/>
        <v>0</v>
      </c>
    </row>
    <row r="95" spans="1:7" x14ac:dyDescent="0.25">
      <c r="C95" s="16" t="s">
        <v>169</v>
      </c>
      <c r="D95" s="16"/>
      <c r="E95" s="37"/>
      <c r="F95" s="56">
        <f t="shared" si="3"/>
        <v>0</v>
      </c>
      <c r="G95" s="57">
        <f t="shared" si="4"/>
        <v>0</v>
      </c>
    </row>
    <row r="96" spans="1:7" x14ac:dyDescent="0.25">
      <c r="C96" s="16" t="s">
        <v>170</v>
      </c>
      <c r="D96" s="16"/>
      <c r="E96" s="37"/>
      <c r="F96" s="56">
        <f t="shared" si="3"/>
        <v>0</v>
      </c>
      <c r="G96" s="57">
        <f t="shared" si="4"/>
        <v>0</v>
      </c>
    </row>
    <row r="97" spans="3:11" x14ac:dyDescent="0.25">
      <c r="C97" s="16" t="s">
        <v>171</v>
      </c>
      <c r="D97" s="16"/>
      <c r="E97" s="37"/>
      <c r="F97" s="56">
        <f t="shared" si="3"/>
        <v>0</v>
      </c>
      <c r="G97" s="57">
        <f t="shared" si="4"/>
        <v>0</v>
      </c>
    </row>
    <row r="98" spans="3:11" x14ac:dyDescent="0.25">
      <c r="C98" s="16" t="s">
        <v>172</v>
      </c>
      <c r="D98" s="16"/>
      <c r="E98" s="37"/>
      <c r="F98" s="56">
        <f t="shared" si="3"/>
        <v>0</v>
      </c>
      <c r="G98" s="57">
        <f t="shared" si="4"/>
        <v>0</v>
      </c>
    </row>
    <row r="99" spans="3:11" x14ac:dyDescent="0.25">
      <c r="C99" s="16" t="s">
        <v>173</v>
      </c>
      <c r="D99" s="16"/>
      <c r="E99" s="37"/>
      <c r="F99" s="59">
        <f>SUM(F87:F98)</f>
        <v>211998192.09999999</v>
      </c>
      <c r="G99" s="60">
        <f>SUM(G87:G98)</f>
        <v>0.95099942354467515</v>
      </c>
    </row>
    <row r="101" spans="3:11" s="1" customFormat="1" x14ac:dyDescent="0.25">
      <c r="E101" s="1" t="s">
        <v>163</v>
      </c>
      <c r="F101" s="1" t="s">
        <v>17</v>
      </c>
      <c r="G101" s="61">
        <f>H101/$F$73</f>
        <v>0.5759479268848543</v>
      </c>
      <c r="H101" s="1">
        <f t="shared" ref="H101:H110" si="5">SUMIF($H$7:$H$60,F101,$F$7:$F$60)</f>
        <v>128391160.09999999</v>
      </c>
    </row>
    <row r="102" spans="3:11" s="1" customFormat="1" x14ac:dyDescent="0.25">
      <c r="E102" s="1" t="s">
        <v>163</v>
      </c>
      <c r="F102" s="1" t="s">
        <v>20</v>
      </c>
      <c r="G102" s="62">
        <f t="shared" ref="G102:G110" si="6">H102/$F$73</f>
        <v>0</v>
      </c>
      <c r="H102" s="1">
        <f t="shared" si="5"/>
        <v>0</v>
      </c>
      <c r="K102" s="22" t="s">
        <v>23</v>
      </c>
    </row>
    <row r="103" spans="3:11" s="1" customFormat="1" x14ac:dyDescent="0.25">
      <c r="E103" s="1" t="s">
        <v>163</v>
      </c>
      <c r="F103" s="22" t="s">
        <v>23</v>
      </c>
      <c r="G103" s="61">
        <f>H103/$F$73</f>
        <v>0.23874224110707684</v>
      </c>
      <c r="H103" s="1">
        <f t="shared" si="5"/>
        <v>53220772</v>
      </c>
      <c r="K103" s="1" t="s">
        <v>27</v>
      </c>
    </row>
    <row r="104" spans="3:11" s="1" customFormat="1" x14ac:dyDescent="0.25">
      <c r="E104" s="1" t="s">
        <v>163</v>
      </c>
      <c r="F104" s="1" t="s">
        <v>27</v>
      </c>
      <c r="G104" s="62">
        <f t="shared" si="6"/>
        <v>0</v>
      </c>
      <c r="H104" s="1">
        <f t="shared" si="5"/>
        <v>0</v>
      </c>
      <c r="K104" s="1" t="s">
        <v>27</v>
      </c>
    </row>
    <row r="105" spans="3:11" s="1" customFormat="1" x14ac:dyDescent="0.25">
      <c r="E105" s="1" t="s">
        <v>165</v>
      </c>
      <c r="F105" s="1" t="s">
        <v>30</v>
      </c>
      <c r="G105" s="61">
        <f t="shared" si="6"/>
        <v>4.4824663482775716E-2</v>
      </c>
      <c r="H105" s="1">
        <f t="shared" si="5"/>
        <v>9992380</v>
      </c>
      <c r="K105" s="1" t="s">
        <v>17</v>
      </c>
    </row>
    <row r="106" spans="3:11" s="1" customFormat="1" x14ac:dyDescent="0.25">
      <c r="E106" s="1" t="s">
        <v>165</v>
      </c>
      <c r="F106" s="23" t="s">
        <v>33</v>
      </c>
      <c r="G106" s="62">
        <f t="shared" si="6"/>
        <v>0</v>
      </c>
      <c r="H106" s="1">
        <f t="shared" si="5"/>
        <v>0</v>
      </c>
      <c r="K106" s="1" t="s">
        <v>30</v>
      </c>
    </row>
    <row r="107" spans="3:11" s="1" customFormat="1" x14ac:dyDescent="0.25">
      <c r="E107" s="1" t="s">
        <v>166</v>
      </c>
      <c r="F107" s="1" t="s">
        <v>36</v>
      </c>
      <c r="G107" s="62">
        <f t="shared" si="6"/>
        <v>0</v>
      </c>
      <c r="H107" s="1">
        <f t="shared" si="5"/>
        <v>0</v>
      </c>
      <c r="K107" s="1" t="s">
        <v>39</v>
      </c>
    </row>
    <row r="108" spans="3:11" s="1" customFormat="1" x14ac:dyDescent="0.25">
      <c r="E108" s="1" t="s">
        <v>163</v>
      </c>
      <c r="F108" s="1" t="s">
        <v>39</v>
      </c>
      <c r="G108" s="61">
        <f t="shared" si="6"/>
        <v>0</v>
      </c>
      <c r="H108" s="1">
        <f t="shared" si="5"/>
        <v>0</v>
      </c>
    </row>
    <row r="109" spans="3:11" s="1" customFormat="1" x14ac:dyDescent="0.25">
      <c r="E109" s="1" t="s">
        <v>166</v>
      </c>
      <c r="F109" s="1" t="s">
        <v>42</v>
      </c>
      <c r="G109" s="62">
        <f t="shared" si="6"/>
        <v>0</v>
      </c>
      <c r="H109" s="1">
        <f t="shared" si="5"/>
        <v>0</v>
      </c>
    </row>
    <row r="110" spans="3:11" s="1" customFormat="1" x14ac:dyDescent="0.25">
      <c r="E110" s="1" t="s">
        <v>163</v>
      </c>
      <c r="F110" s="1" t="s">
        <v>45</v>
      </c>
      <c r="G110" s="62">
        <f t="shared" si="6"/>
        <v>9.1484592069968326E-2</v>
      </c>
      <c r="H110" s="1">
        <f t="shared" si="5"/>
        <v>20393880</v>
      </c>
    </row>
    <row r="111" spans="3:11" s="1" customFormat="1" x14ac:dyDescent="0.25">
      <c r="E111" s="63"/>
      <c r="G111" s="64">
        <f>SUM(G101:G110)</f>
        <v>0.95099942354467515</v>
      </c>
      <c r="H111" s="1">
        <f>SUM(H101:H110)</f>
        <v>211998192.09999999</v>
      </c>
    </row>
    <row r="112" spans="3:11" s="1" customFormat="1" x14ac:dyDescent="0.25">
      <c r="E112" s="63"/>
      <c r="G112" s="65"/>
      <c r="H112" s="66">
        <f>H111-F61</f>
        <v>0</v>
      </c>
    </row>
  </sheetData>
  <pageMargins left="0.7" right="0.7" top="0.75" bottom="0.75" header="0.3" footer="0.3"/>
  <pageSetup scale="39" orientation="portrait" horizontalDpi="4294967295" verticalDpi="4294967295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Port_C1I</vt:lpstr>
      <vt:lpstr>Port_C1I!Print_Area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Iyer</dc:creator>
  <cp:lastModifiedBy>Ganesh Iyer</cp:lastModifiedBy>
  <dcterms:created xsi:type="dcterms:W3CDTF">2026-01-13T10:05:47Z</dcterms:created>
  <dcterms:modified xsi:type="dcterms:W3CDTF">2026-01-13T10:05:50Z</dcterms:modified>
</cp:coreProperties>
</file>