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285E2C4B-2A51-45C8-8592-58D4F3F60983}" xr6:coauthVersionLast="47" xr6:coauthVersionMax="47" xr10:uidLastSave="{00000000-0000-0000-0000-000000000000}"/>
  <bookViews>
    <workbookView xWindow="-120" yWindow="-120" windowWidth="20730" windowHeight="11160" xr2:uid="{0178F379-B047-4B6E-878C-674FA46A4A43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6" i="1" s="1"/>
  <c r="F7" i="1"/>
  <c r="F158" i="1" s="1"/>
  <c r="E7" i="1"/>
  <c r="D7" i="1"/>
  <c r="C7" i="1"/>
  <c r="D4" i="1"/>
  <c r="G199" i="1" l="1"/>
  <c r="G201" i="1"/>
  <c r="G203" i="1"/>
  <c r="G205" i="1"/>
  <c r="G207" i="1"/>
  <c r="H199" i="1"/>
  <c r="H201" i="1"/>
  <c r="H203" i="1"/>
  <c r="H205" i="1"/>
  <c r="H207" i="1"/>
  <c r="F168" i="1"/>
  <c r="G198" i="1"/>
  <c r="G200" i="1"/>
  <c r="G202" i="1"/>
  <c r="G204" i="1"/>
  <c r="G206" i="1"/>
  <c r="H198" i="1"/>
  <c r="H200" i="1"/>
  <c r="H202" i="1"/>
  <c r="F189" i="1" s="1"/>
  <c r="H204" i="1"/>
  <c r="G208" i="1" l="1"/>
  <c r="F170" i="1"/>
  <c r="G168" i="1" s="1"/>
  <c r="F188" i="1"/>
  <c r="G188" i="1" s="1"/>
  <c r="H208" i="1"/>
  <c r="F186" i="1"/>
  <c r="G186" i="1" l="1"/>
  <c r="F181" i="1"/>
  <c r="G15" i="1"/>
  <c r="G11" i="1"/>
  <c r="G9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19" i="1"/>
  <c r="G17" i="1"/>
  <c r="G13" i="1"/>
  <c r="G7" i="1"/>
  <c r="G74" i="1"/>
  <c r="G71" i="1"/>
  <c r="G69" i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25" i="1"/>
  <c r="G23" i="1"/>
  <c r="G21" i="1"/>
  <c r="G157" i="1"/>
  <c r="G14" i="1"/>
  <c r="G30" i="1"/>
  <c r="G46" i="1"/>
  <c r="G194" i="1"/>
  <c r="G20" i="1"/>
  <c r="G36" i="1"/>
  <c r="G75" i="1"/>
  <c r="G185" i="1"/>
  <c r="G18" i="1"/>
  <c r="G34" i="1"/>
  <c r="G162" i="1"/>
  <c r="G158" i="1"/>
  <c r="G8" i="1"/>
  <c r="G24" i="1"/>
  <c r="G40" i="1"/>
  <c r="G184" i="1"/>
  <c r="G192" i="1"/>
  <c r="G22" i="1"/>
  <c r="G38" i="1"/>
  <c r="G187" i="1"/>
  <c r="G166" i="1"/>
  <c r="G12" i="1"/>
  <c r="G28" i="1"/>
  <c r="G44" i="1"/>
  <c r="G191" i="1"/>
  <c r="G10" i="1"/>
  <c r="G26" i="1"/>
  <c r="G42" i="1"/>
  <c r="G193" i="1"/>
  <c r="G190" i="1"/>
  <c r="G16" i="1"/>
  <c r="G32" i="1"/>
  <c r="G73" i="1"/>
  <c r="G195" i="1"/>
  <c r="G189" i="1"/>
</calcChain>
</file>

<file path=xl/sharedStrings.xml><?xml version="1.0" encoding="utf-8"?>
<sst xmlns="http://schemas.openxmlformats.org/spreadsheetml/2006/main" count="150" uniqueCount="130">
  <si>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</si>
  <si>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</si>
  <si>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</si>
  <si>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</si>
  <si>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</si>
  <si>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</si>
  <si>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</si>
  <si>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</si>
  <si>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</si>
  <si>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</si>
  <si>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</si>
  <si>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</si>
  <si>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INE079A01024</t>
  </si>
  <si>
    <t>INE009A01021</t>
  </si>
  <si>
    <t>INE256A01028</t>
  </si>
  <si>
    <t>INE860A01027</t>
  </si>
  <si>
    <t>INE095A01012</t>
  </si>
  <si>
    <t>INE669C01036</t>
  </si>
  <si>
    <t>INE002A01018</t>
  </si>
  <si>
    <t>INE280A01028</t>
  </si>
  <si>
    <t>INE733E01010</t>
  </si>
  <si>
    <t>INE585B01010</t>
  </si>
  <si>
    <t>INE059A01026</t>
  </si>
  <si>
    <t>INE397D01024</t>
  </si>
  <si>
    <t>INE089A01023</t>
  </si>
  <si>
    <t>INE066A01021</t>
  </si>
  <si>
    <t>INE040A01034</t>
  </si>
  <si>
    <t>INE038A01020</t>
  </si>
  <si>
    <t>INE129A01019</t>
  </si>
  <si>
    <t>INE481G01011</t>
  </si>
  <si>
    <t>INE081A01012</t>
  </si>
  <si>
    <t>INE090A01021</t>
  </si>
  <si>
    <t>INE239A01016</t>
  </si>
  <si>
    <t>INE018A01030</t>
  </si>
  <si>
    <t>INE062A01020</t>
  </si>
  <si>
    <t>INE101A01026</t>
  </si>
  <si>
    <t>INE467B01029</t>
  </si>
  <si>
    <t>INE752E01010</t>
  </si>
  <si>
    <t>INE154A01025</t>
  </si>
  <si>
    <t>INE044A01036</t>
  </si>
  <si>
    <t>INE238A01034</t>
  </si>
  <si>
    <t>INE001A01036</t>
  </si>
  <si>
    <t>INE263A01024</t>
  </si>
  <si>
    <t>INE155A01022</t>
  </si>
  <si>
    <t>INE208A01029</t>
  </si>
  <si>
    <t>INE628A01036</t>
  </si>
  <si>
    <t>INE918I01018</t>
  </si>
  <si>
    <t>INE226A01021</t>
  </si>
  <si>
    <t>INE795G01014</t>
  </si>
  <si>
    <t>INE765G01017</t>
  </si>
  <si>
    <t>INE075A01022</t>
  </si>
  <si>
    <t>INE203G01027</t>
  </si>
  <si>
    <t>INE361B01024</t>
  </si>
  <si>
    <t>INE761H01022</t>
  </si>
  <si>
    <t>INE849A01020</t>
  </si>
  <si>
    <t>INE245A01021</t>
  </si>
  <si>
    <t>INE671A01010</t>
  </si>
  <si>
    <t>INE242A01010</t>
  </si>
  <si>
    <t>INE121A01024</t>
  </si>
  <si>
    <t>INE299U01018</t>
  </si>
  <si>
    <t>IN9397D01014</t>
  </si>
  <si>
    <t>INE073K01018</t>
  </si>
  <si>
    <t>INE414G01012</t>
  </si>
  <si>
    <t>INE298A01020</t>
  </si>
  <si>
    <t>INE237A01028</t>
  </si>
  <si>
    <t>INE296A01024</t>
  </si>
  <si>
    <t>INE030A01027</t>
  </si>
  <si>
    <t>INE021A01026</t>
  </si>
  <si>
    <t>INE686F01025</t>
  </si>
  <si>
    <t>INE029A01011</t>
  </si>
  <si>
    <t>INE111A01025</t>
  </si>
  <si>
    <t>INE917I01010</t>
  </si>
  <si>
    <t>INE012A01025</t>
  </si>
  <si>
    <t>INE854D01024</t>
  </si>
  <si>
    <t>INE797F01012</t>
  </si>
  <si>
    <t>INE123W01016</t>
  </si>
  <si>
    <t>INE216A01030</t>
  </si>
  <si>
    <t>INE465A01025</t>
  </si>
  <si>
    <t>INE192A01025</t>
  </si>
  <si>
    <t>INE016A01026</t>
  </si>
  <si>
    <t>INE070A01015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</si>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</sst>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43" fontId="0" fillId="0" borderId="5" xfId="1" quotePrefix="1" applyFont="1" applyFill="1" applyBorder="1"/>
    <xf numFmtId="0" fontId="0" fillId="0" borderId="6" xfId="0" applyBorder="1" applyAlignment="1">
      <alignment vertical="top"/>
    </xf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164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5" fillId="0" borderId="4" xfId="0" applyFont="1" applyBorder="1"/>
    <xf numFmtId="43" fontId="0" fillId="0" borderId="4" xfId="1" applyFont="1" applyBorder="1"/>
    <xf numFmtId="164" fontId="0" fillId="0" borderId="4" xfId="1" applyNumberFormat="1" applyFont="1" applyBorder="1" applyAlignment="1">
      <alignment horizontal="right" vertical="top"/>
    </xf>
    <xf numFmtId="0" fontId="3" fillId="0" borderId="4" xfId="0" applyFont="1" applyBorder="1"/>
    <xf numFmtId="164" fontId="6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4" fillId="0" borderId="4" xfId="0" applyFont="1" applyBorder="1" applyAlignment="1">
      <alignment vertical="top"/>
    </xf>
    <xf numFmtId="0" fontId="4" fillId="0" borderId="4" xfId="0" applyFont="1" applyBorder="1"/>
    <xf numFmtId="43" fontId="4" fillId="0" borderId="4" xfId="1" applyFont="1" applyBorder="1"/>
    <xf numFmtId="164" fontId="4" fillId="0" borderId="4" xfId="1" applyNumberFormat="1" applyFont="1" applyBorder="1"/>
    <xf numFmtId="10" fontId="4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4" fontId="7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72DE5F-87E8-4A59-A6F6-1BBECBECDAA4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C2F2BA59-C258-46CA-AFC4-8F5999224BA9}" name="ISIN No." dataDxfId="6"/>
    <tableColumn id="2" xr3:uid="{A83E23EF-67CF-49BD-935C-E070321334CD}" name="Name of the Instrument" dataDxfId="5">
      <calculatedColumnFormula>VLOOKUP(Table13456762345[[#This Row],[ISIN No.]],'[1]Crisil data '!E:F,2,0)</calculatedColumnFormula>
    </tableColumn>
    <tableColumn id="3" xr3:uid="{58602ECE-75AD-476E-B3DB-B97F9E8D1CD1}" name="Industry " dataDxfId="4">
      <calculatedColumnFormula>VLOOKUP(Table13456762345[[#This Row],[ISIN No.]],'[1]Crisil data '!E:I,5,0)</calculatedColumnFormula>
    </tableColumn>
    <tableColumn id="4" xr3:uid="{EBB43E4E-8542-49DF-B69D-33E8C2801784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D351ED40-FDD5-4AC6-9346-F61903609903}" name="Market Value" dataDxfId="2">
      <calculatedColumnFormula>SUMIFS('[1]Crisil data '!M:M,'[1]Crisil data '!AI:AI,$D$3,'[1]Crisil data '!E:E,Table13456762345[[#This Row],[ISIN No.]])</calculatedColumnFormula>
    </tableColumn>
    <tableColumn id="6" xr3:uid="{28BEEFF3-B321-4E8C-B8F1-540766BBE51F}" name="% of Portfolio" dataDxfId="1" dataCellStyle="Percent">
      <calculatedColumnFormula>+F7/$F$170</calculatedColumnFormula>
    </tableColumn>
    <tableColumn id="7" xr3:uid="{181B7D7E-B554-4400-ACEF-43DC396DE442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9EF03-08FE-454E-97D0-6D88DAB75124}">
  <dimension ref="A2:H222"/>
  <sheetViews>
    <sheetView showGridLines="0" tabSelected="1" view="pageBreakPreview" topLeftCell="B76" zoomScale="78" zoomScaleNormal="100" zoomScaleSheetLayoutView="78" workbookViewId="0">
      <selection activeCell="D169" sqref="D169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28th Feb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VLOOKUP(Table13456762345[[#This Row],[ISIN No.]],'[1]Crisil data '!E:F,2,0)</f>
        <v>AMBUJA CEMENTS LTD</v>
      </c>
      <c r="D7" s="10" t="str">
        <f>VLOOKUP(Table13456762345[[#This Row],[ISIN No.]],'[1]Crisil data '!E:I,5,0)</f>
        <v>Manufacture of clinkers and cement</v>
      </c>
      <c r="E7" s="11">
        <f>SUMIFS('[1]Crisil data '!L:L,'[1]Crisil data '!AI:AI,$D$3,'[1]Crisil data '!E:E,Table13456762345[[#This Row],[ISIN No.]])</f>
        <v>3060</v>
      </c>
      <c r="F7" s="10">
        <f>SUMIFS('[1]Crisil data '!M:M,'[1]Crisil data '!AI:AI,$D$3,'[1]Crisil data '!E:E,Table13456762345[[#This Row],[ISIN No.]])</f>
        <v>961605</v>
      </c>
      <c r="G7" s="12">
        <f t="shared" ref="G7:G70" si="0">+F7/$F$170</f>
        <v>5.5045106036546044E-3</v>
      </c>
      <c r="H7" s="13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0" t="str">
        <f>VLOOKUP(Table13456762345[[#This Row],[ISIN No.]],'[1]Crisil data '!E:F,2,0)</f>
        <v>INFOSYS LTD EQ</v>
      </c>
      <c r="D8" s="10" t="str">
        <f>VLOOKUP(Table13456762345[[#This Row],[ISIN No.]],'[1]Crisil data '!E:I,5,0)</f>
        <v>Writing , modifying, testing of computer program</v>
      </c>
      <c r="E8" s="11">
        <f>SUMIFS('[1]Crisil data '!L:L,'[1]Crisil data '!AI:AI,$D$3,'[1]Crisil data '!E:E,Table13456762345[[#This Row],[ISIN No.]])</f>
        <v>8577</v>
      </c>
      <c r="F8" s="10">
        <f>SUMIFS('[1]Crisil data '!M:M,'[1]Crisil data '!AI:AI,$D$3,'[1]Crisil data '!E:E,Table13456762345[[#This Row],[ISIN No.]])</f>
        <v>14714701.199999999</v>
      </c>
      <c r="G8" s="12">
        <f t="shared" si="0"/>
        <v>8.4231289131201606E-2</v>
      </c>
      <c r="H8" s="13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0" t="str">
        <f>VLOOKUP(Table13456762345[[#This Row],[ISIN No.]],'[1]Crisil data '!E:F,2,0)</f>
        <v>Zee Entertainment</v>
      </c>
      <c r="D9" s="10" t="str">
        <f>VLOOKUP(Table13456762345[[#This Row],[ISIN No.]],'[1]Crisil data '!E:I,5,0)</f>
        <v>Television programming and broadcasting activities</v>
      </c>
      <c r="E9" s="11">
        <f>SUMIFS('[1]Crisil data '!L:L,'[1]Crisil data '!AI:AI,$D$3,'[1]Crisil data '!E:E,Table13456762345[[#This Row],[ISIN No.]])</f>
        <v>1320</v>
      </c>
      <c r="F9" s="10">
        <f>SUMIFS('[1]Crisil data '!M:M,'[1]Crisil data '!AI:AI,$D$3,'[1]Crisil data '!E:E,Table13456762345[[#This Row],[ISIN No.]])</f>
        <v>302610</v>
      </c>
      <c r="G9" s="12">
        <f t="shared" si="0"/>
        <v>1.7322288816841841E-3</v>
      </c>
      <c r="H9" s="13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0" t="str">
        <f>VLOOKUP(Table13456762345[[#This Row],[ISIN No.]],'[1]Crisil data '!E:F,2,0)</f>
        <v>HCL Technologies Limited</v>
      </c>
      <c r="D10" s="10" t="str">
        <f>VLOOKUP(Table13456762345[[#This Row],[ISIN No.]],'[1]Crisil data '!E:I,5,0)</f>
        <v>Writing , modifying, testing of computer program</v>
      </c>
      <c r="E10" s="11">
        <f>SUMIFS('[1]Crisil data '!L:L,'[1]Crisil data '!AI:AI,$D$3,'[1]Crisil data '!E:E,Table13456762345[[#This Row],[ISIN No.]])</f>
        <v>2370</v>
      </c>
      <c r="F10" s="10">
        <f>SUMIFS('[1]Crisil data '!M:M,'[1]Crisil data '!AI:AI,$D$3,'[1]Crisil data '!E:E,Table13456762345[[#This Row],[ISIN No.]])</f>
        <v>2670871.5</v>
      </c>
      <c r="G10" s="12">
        <f t="shared" si="0"/>
        <v>1.528885612361508E-2</v>
      </c>
      <c r="H10" s="13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0" t="str">
        <f>VLOOKUP(Table13456762345[[#This Row],[ISIN No.]],'[1]Crisil data '!E:F,2,0)</f>
        <v>IndusInd Bank Limited</v>
      </c>
      <c r="D11" s="10" t="str">
        <f>VLOOKUP(Table13456762345[[#This Row],[ISIN No.]],'[1]Crisil data '!E:I,5,0)</f>
        <v>Monetary intermediation of commercial banks, saving banks. postal savings</v>
      </c>
      <c r="E11" s="11">
        <f>SUMIFS('[1]Crisil data '!L:L,'[1]Crisil data '!AI:AI,$D$3,'[1]Crisil data '!E:E,Table13456762345[[#This Row],[ISIN No.]])</f>
        <v>358</v>
      </c>
      <c r="F11" s="10">
        <f>SUMIFS('[1]Crisil data '!M:M,'[1]Crisil data '!AI:AI,$D$3,'[1]Crisil data '!E:E,Table13456762345[[#This Row],[ISIN No.]])</f>
        <v>329610.59999999998</v>
      </c>
      <c r="G11" s="12">
        <f t="shared" si="0"/>
        <v>1.8867882787391456E-3</v>
      </c>
      <c r="H11" s="13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0" t="str">
        <f>VLOOKUP(Table13456762345[[#This Row],[ISIN No.]],'[1]Crisil data '!E:F,2,0)</f>
        <v>TECH MAHINDRA LIMITED</v>
      </c>
      <c r="D12" s="10" t="str">
        <f>VLOOKUP(Table13456762345[[#This Row],[ISIN No.]],'[1]Crisil data '!E:I,5,0)</f>
        <v>Computer consultancy</v>
      </c>
      <c r="E12" s="11">
        <f>SUMIFS('[1]Crisil data '!L:L,'[1]Crisil data '!AI:AI,$D$3,'[1]Crisil data '!E:E,Table13456762345[[#This Row],[ISIN No.]])</f>
        <v>1430</v>
      </c>
      <c r="F12" s="10">
        <f>SUMIFS('[1]Crisil data '!M:M,'[1]Crisil data '!AI:AI,$D$3,'[1]Crisil data '!E:E,Table13456762345[[#This Row],[ISIN No.]])</f>
        <v>2016300</v>
      </c>
      <c r="G12" s="12">
        <f t="shared" si="0"/>
        <v>1.1541895820163975E-2</v>
      </c>
      <c r="H12" s="13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0" t="str">
        <f>VLOOKUP(Table13456762345[[#This Row],[ISIN No.]],'[1]Crisil data '!E:F,2,0)</f>
        <v>RELIANCE INDUSTRIES LIMITED</v>
      </c>
      <c r="D13" s="10" t="str">
        <f>VLOOKUP(Table13456762345[[#This Row],[ISIN No.]],'[1]Crisil data '!E:I,5,0)</f>
        <v>Manufacture of other petroleum n.e.c.</v>
      </c>
      <c r="E13" s="11">
        <f>SUMIFS('[1]Crisil data '!L:L,'[1]Crisil data '!AI:AI,$D$3,'[1]Crisil data '!E:E,Table13456762345[[#This Row],[ISIN No.]])</f>
        <v>6342</v>
      </c>
      <c r="F13" s="10">
        <f>SUMIFS('[1]Crisil data '!M:M,'[1]Crisil data '!AI:AI,$D$3,'[1]Crisil data '!E:E,Table13456762345[[#This Row],[ISIN No.]])</f>
        <v>14964266.1</v>
      </c>
      <c r="G13" s="12">
        <f t="shared" si="0"/>
        <v>8.5659872217136071E-2</v>
      </c>
      <c r="H13" s="13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0" t="str">
        <f>VLOOKUP(Table13456762345[[#This Row],[ISIN No.]],'[1]Crisil data '!E:F,2,0)</f>
        <v>Titan Company Limited</v>
      </c>
      <c r="D14" s="10" t="str">
        <f>VLOOKUP(Table13456762345[[#This Row],[ISIN No.]],'[1]Crisil data '!E:I,5,0)</f>
        <v>Manufacture of jewellery of gold, silver and other precious or base metal</v>
      </c>
      <c r="E14" s="11">
        <f>SUMIFS('[1]Crisil data '!L:L,'[1]Crisil data '!AI:AI,$D$3,'[1]Crisil data '!E:E,Table13456762345[[#This Row],[ISIN No.]])</f>
        <v>815</v>
      </c>
      <c r="F14" s="10">
        <f>SUMIFS('[1]Crisil data '!M:M,'[1]Crisil data '!AI:AI,$D$3,'[1]Crisil data '!E:E,Table13456762345[[#This Row],[ISIN No.]])</f>
        <v>2075438.25</v>
      </c>
      <c r="G14" s="12">
        <f t="shared" si="0"/>
        <v>1.1880420603423814E-2</v>
      </c>
      <c r="H14" s="13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0" t="str">
        <f>VLOOKUP(Table13456762345[[#This Row],[ISIN No.]],'[1]Crisil data '!E:F,2,0)</f>
        <v>NTPC LIMITED</v>
      </c>
      <c r="D15" s="10" t="str">
        <f>VLOOKUP(Table13456762345[[#This Row],[ISIN No.]],'[1]Crisil data '!E:I,5,0)</f>
        <v>Electric power generation by coal based thermal power plants</v>
      </c>
      <c r="E15" s="11">
        <f>SUMIFS('[1]Crisil data '!L:L,'[1]Crisil data '!AI:AI,$D$3,'[1]Crisil data '!E:E,Table13456762345[[#This Row],[ISIN No.]])</f>
        <v>10500</v>
      </c>
      <c r="F15" s="10">
        <f>SUMIFS('[1]Crisil data '!M:M,'[1]Crisil data '!AI:AI,$D$3,'[1]Crisil data '!E:E,Table13456762345[[#This Row],[ISIN No.]])</f>
        <v>1401750</v>
      </c>
      <c r="G15" s="12">
        <f t="shared" si="0"/>
        <v>8.0240303853170904E-3</v>
      </c>
      <c r="H15" s="13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0" t="str">
        <f>VLOOKUP(Table13456762345[[#This Row],[ISIN No.]],'[1]Crisil data '!E:F,2,0)</f>
        <v>MARUTI SUZUKI INDIA LTD.</v>
      </c>
      <c r="D16" s="10" t="str">
        <f>VLOOKUP(Table13456762345[[#This Row],[ISIN No.]],'[1]Crisil data '!E:I,5,0)</f>
        <v>Manufacture of passenger cars</v>
      </c>
      <c r="E16" s="11">
        <f>SUMIFS('[1]Crisil data '!L:L,'[1]Crisil data '!AI:AI,$D$3,'[1]Crisil data '!E:E,Table13456762345[[#This Row],[ISIN No.]])</f>
        <v>310</v>
      </c>
      <c r="F16" s="10">
        <f>SUMIFS('[1]Crisil data '!M:M,'[1]Crisil data '!AI:AI,$D$3,'[1]Crisil data '!E:E,Table13456762345[[#This Row],[ISIN No.]])</f>
        <v>2577386.5</v>
      </c>
      <c r="G16" s="12">
        <f t="shared" si="0"/>
        <v>1.475372041427221E-2</v>
      </c>
      <c r="H16" s="13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0" t="str">
        <f>VLOOKUP(Table13456762345[[#This Row],[ISIN No.]],'[1]Crisil data '!E:F,2,0)</f>
        <v>CIPLA LIMITED</v>
      </c>
      <c r="D17" s="10" t="str">
        <f>VLOOKUP(Table13456762345[[#This Row],[ISIN No.]],'[1]Crisil data '!E:I,5,0)</f>
        <v>Manufacture of medicinal substances used in the manufacture of pharmaceuticals:</v>
      </c>
      <c r="E17" s="11">
        <f>SUMIFS('[1]Crisil data '!L:L,'[1]Crisil data '!AI:AI,$D$3,'[1]Crisil data '!E:E,Table13456762345[[#This Row],[ISIN No.]])</f>
        <v>1905</v>
      </c>
      <c r="F17" s="10">
        <f>SUMIFS('[1]Crisil data '!M:M,'[1]Crisil data '!AI:AI,$D$3,'[1]Crisil data '!E:E,Table13456762345[[#This Row],[ISIN No.]])</f>
        <v>1762220.25</v>
      </c>
      <c r="G17" s="12">
        <f t="shared" si="0"/>
        <v>1.0087468401370488E-2</v>
      </c>
      <c r="H17" s="13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0" t="str">
        <f>VLOOKUP(Table13456762345[[#This Row],[ISIN No.]],'[1]Crisil data '!E:F,2,0)</f>
        <v>BHARTI AIRTEL LTD</v>
      </c>
      <c r="D18" s="10" t="str">
        <f>VLOOKUP(Table13456762345[[#This Row],[ISIN No.]],'[1]Crisil data '!E:I,5,0)</f>
        <v>Activities of maintaining and operating pageing</v>
      </c>
      <c r="E18" s="11">
        <f>SUMIFS('[1]Crisil data '!L:L,'[1]Crisil data '!AI:AI,$D$3,'[1]Crisil data '!E:E,Table13456762345[[#This Row],[ISIN No.]])</f>
        <v>5403</v>
      </c>
      <c r="F18" s="10">
        <f>SUMIFS('[1]Crisil data '!M:M,'[1]Crisil data '!AI:AI,$D$3,'[1]Crisil data '!E:E,Table13456762345[[#This Row],[ISIN No.]])</f>
        <v>3709159.5</v>
      </c>
      <c r="G18" s="12">
        <f t="shared" si="0"/>
        <v>2.1232322833591975E-2</v>
      </c>
      <c r="H18" s="13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0" t="str">
        <f>VLOOKUP(Table13456762345[[#This Row],[ISIN No.]],'[1]Crisil data '!E:F,2,0)</f>
        <v>Dr. Reddy's Laboratories Limited</v>
      </c>
      <c r="D19" s="10" t="str">
        <f>VLOOKUP(Table13456762345[[#This Row],[ISIN No.]],'[1]Crisil data '!E:I,5,0)</f>
        <v>Manufacture of allopathic pharmaceutical preparations</v>
      </c>
      <c r="E19" s="11">
        <f>SUMIFS('[1]Crisil data '!L:L,'[1]Crisil data '!AI:AI,$D$3,'[1]Crisil data '!E:E,Table13456762345[[#This Row],[ISIN No.]])</f>
        <v>360</v>
      </c>
      <c r="F19" s="10">
        <f>SUMIFS('[1]Crisil data '!M:M,'[1]Crisil data '!AI:AI,$D$3,'[1]Crisil data '!E:E,Table13456762345[[#This Row],[ISIN No.]])</f>
        <v>1462824</v>
      </c>
      <c r="G19" s="12">
        <f t="shared" si="0"/>
        <v>8.373635972442367E-3</v>
      </c>
      <c r="H19" s="13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0" t="str">
        <f>VLOOKUP(Table13456762345[[#This Row],[ISIN No.]],'[1]Crisil data '!E:F,2,0)</f>
        <v>EICHER MOTORS LTD</v>
      </c>
      <c r="D20" s="10" t="str">
        <f>VLOOKUP(Table13456762345[[#This Row],[ISIN No.]],'[1]Crisil data '!E:I,5,0)</f>
        <v>Manufacture of motorcycles, scooters, mopeds etc. and their</v>
      </c>
      <c r="E20" s="11">
        <f>SUMIFS('[1]Crisil data '!L:L,'[1]Crisil data '!AI:AI,$D$3,'[1]Crisil data '!E:E,Table13456762345[[#This Row],[ISIN No.]])</f>
        <v>285</v>
      </c>
      <c r="F20" s="10">
        <f>SUMIFS('[1]Crisil data '!M:M,'[1]Crisil data '!AI:AI,$D$3,'[1]Crisil data '!E:E,Table13456762345[[#This Row],[ISIN No.]])</f>
        <v>738093</v>
      </c>
      <c r="G20" s="12">
        <f t="shared" si="0"/>
        <v>4.2250620004921332E-3</v>
      </c>
      <c r="H20" s="13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0" t="str">
        <f>VLOOKUP(Table13456762345[[#This Row],[ISIN No.]],'[1]Crisil data '!E:F,2,0)</f>
        <v>HDFC BANK LTD</v>
      </c>
      <c r="D21" s="10" t="str">
        <f>VLOOKUP(Table13456762345[[#This Row],[ISIN No.]],'[1]Crisil data '!E:I,5,0)</f>
        <v>Monetary intermediation of commercial banks, saving banks. postal savings</v>
      </c>
      <c r="E21" s="11">
        <f>SUMIFS('[1]Crisil data '!L:L,'[1]Crisil data '!AI:AI,$D$3,'[1]Crisil data '!E:E,Table13456762345[[#This Row],[ISIN No.]])</f>
        <v>8830</v>
      </c>
      <c r="F21" s="10">
        <f>SUMIFS('[1]Crisil data '!M:M,'[1]Crisil data '!AI:AI,$D$3,'[1]Crisil data '!E:E,Table13456762345[[#This Row],[ISIN No.]])</f>
        <v>12593787.5</v>
      </c>
      <c r="G21" s="12">
        <f t="shared" si="0"/>
        <v>7.2090553640967767E-2</v>
      </c>
      <c r="H21" s="13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0" t="str">
        <f>VLOOKUP(Table13456762345[[#This Row],[ISIN No.]],'[1]Crisil data '!E:F,2,0)</f>
        <v>HINDALCO INDUSTRIES LTD.</v>
      </c>
      <c r="D22" s="10" t="str">
        <f>VLOOKUP(Table13456762345[[#This Row],[ISIN No.]],'[1]Crisil data '!E:I,5,0)</f>
        <v>Manufacture of Aluminium from alumina and by other methods and products</v>
      </c>
      <c r="E22" s="11">
        <f>SUMIFS('[1]Crisil data '!L:L,'[1]Crisil data '!AI:AI,$D$3,'[1]Crisil data '!E:E,Table13456762345[[#This Row],[ISIN No.]])</f>
        <v>4180</v>
      </c>
      <c r="F22" s="10">
        <f>SUMIFS('[1]Crisil data '!M:M,'[1]Crisil data '!AI:AI,$D$3,'[1]Crisil data '!E:E,Table13456762345[[#This Row],[ISIN No.]])</f>
        <v>2398275</v>
      </c>
      <c r="G22" s="12">
        <f t="shared" si="0"/>
        <v>1.3728433367109933E-2</v>
      </c>
      <c r="H22" s="13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0" t="str">
        <f>VLOOKUP(Table13456762345[[#This Row],[ISIN No.]],'[1]Crisil data '!E:F,2,0)</f>
        <v>GAIL (INDIA) LIMITED</v>
      </c>
      <c r="D23" s="10" t="str">
        <f>VLOOKUP(Table13456762345[[#This Row],[ISIN No.]],'[1]Crisil data '!E:I,5,0)</f>
        <v>Disrtibution and sale of gaseous fuels through mains</v>
      </c>
      <c r="E23" s="11">
        <f>SUMIFS('[1]Crisil data '!L:L,'[1]Crisil data '!AI:AI,$D$3,'[1]Crisil data '!E:E,Table13456762345[[#This Row],[ISIN No.]])</f>
        <v>7320</v>
      </c>
      <c r="F23" s="10">
        <f>SUMIFS('[1]Crisil data '!M:M,'[1]Crisil data '!AI:AI,$D$3,'[1]Crisil data '!E:E,Table13456762345[[#This Row],[ISIN No.]])</f>
        <v>1060302</v>
      </c>
      <c r="G23" s="12">
        <f t="shared" si="0"/>
        <v>6.0694813380506385E-3</v>
      </c>
      <c r="H23" s="13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0" t="str">
        <f>VLOOKUP(Table13456762345[[#This Row],[ISIN No.]],'[1]Crisil data '!E:F,2,0)</f>
        <v>UltraTech Cement Limited</v>
      </c>
      <c r="D24" s="10" t="str">
        <f>VLOOKUP(Table13456762345[[#This Row],[ISIN No.]],'[1]Crisil data '!E:I,5,0)</f>
        <v>Manufacture of clinkers and cement</v>
      </c>
      <c r="E24" s="11">
        <f>SUMIFS('[1]Crisil data '!L:L,'[1]Crisil data '!AI:AI,$D$3,'[1]Crisil data '!E:E,Table13456762345[[#This Row],[ISIN No.]])</f>
        <v>446</v>
      </c>
      <c r="F24" s="10">
        <f>SUMIFS('[1]Crisil data '!M:M,'[1]Crisil data '!AI:AI,$D$3,'[1]Crisil data '!E:E,Table13456762345[[#This Row],[ISIN No.]])</f>
        <v>2929283.4</v>
      </c>
      <c r="G24" s="12">
        <f t="shared" si="0"/>
        <v>1.6768082046588164E-2</v>
      </c>
      <c r="H24" s="13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0" t="str">
        <f>VLOOKUP(Table13456762345[[#This Row],[ISIN No.]],'[1]Crisil data '!E:F,2,0)</f>
        <v>TATA STEEL LIMITED.</v>
      </c>
      <c r="D25" s="10" t="str">
        <f>VLOOKUP(Table13456762345[[#This Row],[ISIN No.]],'[1]Crisil data '!E:I,5,0)</f>
        <v>Manufacture of other iron and steel casting and products thereof</v>
      </c>
      <c r="E25" s="11">
        <f>SUMIFS('[1]Crisil data '!L:L,'[1]Crisil data '!AI:AI,$D$3,'[1]Crisil data '!E:E,Table13456762345[[#This Row],[ISIN No.]])</f>
        <v>1720</v>
      </c>
      <c r="F25" s="10">
        <f>SUMIFS('[1]Crisil data '!M:M,'[1]Crisil data '!AI:AI,$D$3,'[1]Crisil data '!E:E,Table13456762345[[#This Row],[ISIN No.]])</f>
        <v>2099690</v>
      </c>
      <c r="G25" s="12">
        <f t="shared" si="0"/>
        <v>1.2019244772424786E-2</v>
      </c>
      <c r="H25" s="13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0" t="str">
        <f>VLOOKUP(Table13456762345[[#This Row],[ISIN No.]],'[1]Crisil data '!E:F,2,0)</f>
        <v>ICICI BANK LTD</v>
      </c>
      <c r="D26" s="10" t="str">
        <f>VLOOKUP(Table13456762345[[#This Row],[ISIN No.]],'[1]Crisil data '!E:I,5,0)</f>
        <v>Monetary intermediation of commercial banks, saving banks. postal savings</v>
      </c>
      <c r="E26" s="11">
        <f>SUMIFS('[1]Crisil data '!L:L,'[1]Crisil data '!AI:AI,$D$3,'[1]Crisil data '!E:E,Table13456762345[[#This Row],[ISIN No.]])</f>
        <v>17987</v>
      </c>
      <c r="F26" s="10">
        <f>SUMIFS('[1]Crisil data '!M:M,'[1]Crisil data '!AI:AI,$D$3,'[1]Crisil data '!E:E,Table13456762345[[#This Row],[ISIN No.]])</f>
        <v>13358944.9</v>
      </c>
      <c r="G26" s="12">
        <f t="shared" si="0"/>
        <v>7.6470540248529909E-2</v>
      </c>
      <c r="H26" s="13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0" t="str">
        <f>VLOOKUP(Table13456762345[[#This Row],[ISIN No.]],'[1]Crisil data '!E:F,2,0)</f>
        <v>NESTLE INDIA LTD</v>
      </c>
      <c r="D27" s="10" t="str">
        <f>VLOOKUP(Table13456762345[[#This Row],[ISIN No.]],'[1]Crisil data '!E:I,5,0)</f>
        <v>Manufacture of milk-powder, ice-cream powder and condensed milk except</v>
      </c>
      <c r="E27" s="11">
        <f>SUMIFS('[1]Crisil data '!L:L,'[1]Crisil data '!AI:AI,$D$3,'[1]Crisil data '!E:E,Table13456762345[[#This Row],[ISIN No.]])</f>
        <v>96</v>
      </c>
      <c r="F27" s="10">
        <f>SUMIFS('[1]Crisil data '!M:M,'[1]Crisil data '!AI:AI,$D$3,'[1]Crisil data '!E:E,Table13456762345[[#This Row],[ISIN No.]])</f>
        <v>1693358.4</v>
      </c>
      <c r="G27" s="12">
        <f t="shared" si="0"/>
        <v>9.6932828641568981E-3</v>
      </c>
      <c r="H27" s="13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0" t="str">
        <f>VLOOKUP(Table13456762345[[#This Row],[ISIN No.]],'[1]Crisil data '!E:F,2,0)</f>
        <v>LARSEN AND TOUBRO LIMITED</v>
      </c>
      <c r="D28" s="10" t="str">
        <f>VLOOKUP(Table13456762345[[#This Row],[ISIN No.]],'[1]Crisil data '!E:I,5,0)</f>
        <v>Other civil engineering projects n.e.c.</v>
      </c>
      <c r="E28" s="11">
        <f>SUMIFS('[1]Crisil data '!L:L,'[1]Crisil data '!AI:AI,$D$3,'[1]Crisil data '!E:E,Table13456762345[[#This Row],[ISIN No.]])</f>
        <v>3395</v>
      </c>
      <c r="F28" s="10">
        <f>SUMIFS('[1]Crisil data '!M:M,'[1]Crisil data '!AI:AI,$D$3,'[1]Crisil data '!E:E,Table13456762345[[#This Row],[ISIN No.]])</f>
        <v>6167866.25</v>
      </c>
      <c r="G28" s="12">
        <f t="shared" si="0"/>
        <v>3.5306685359423426E-2</v>
      </c>
      <c r="H28" s="13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0" t="str">
        <f>VLOOKUP(Table13456762345[[#This Row],[ISIN No.]],'[1]Crisil data '!E:F,2,0)</f>
        <v>STATE BANK OF INDIA</v>
      </c>
      <c r="D29" s="10" t="str">
        <f>VLOOKUP(Table13456762345[[#This Row],[ISIN No.]],'[1]Crisil data '!E:I,5,0)</f>
        <v>Monetary intermediation of commercial banks, saving banks. postal savings</v>
      </c>
      <c r="E29" s="11">
        <f>SUMIFS('[1]Crisil data '!L:L,'[1]Crisil data '!AI:AI,$D$3,'[1]Crisil data '!E:E,Table13456762345[[#This Row],[ISIN No.]])</f>
        <v>10418</v>
      </c>
      <c r="F29" s="10">
        <f>SUMIFS('[1]Crisil data '!M:M,'[1]Crisil data '!AI:AI,$D$3,'[1]Crisil data '!E:E,Table13456762345[[#This Row],[ISIN No.]])</f>
        <v>5033977.5999999996</v>
      </c>
      <c r="G29" s="12">
        <f t="shared" si="0"/>
        <v>2.8815972335584521E-2</v>
      </c>
      <c r="H29" s="13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0" t="str">
        <f>VLOOKUP(Table13456762345[[#This Row],[ISIN No.]],'[1]Crisil data '!E:F,2,0)</f>
        <v>MAHINDRA AND MAHINDRA LTD</v>
      </c>
      <c r="D30" s="10" t="str">
        <f>VLOOKUP(Table13456762345[[#This Row],[ISIN No.]],'[1]Crisil data '!E:I,5,0)</f>
        <v>Manufacture of tractors used in agriculture and forestry</v>
      </c>
      <c r="E30" s="11">
        <f>SUMIFS('[1]Crisil data '!L:L,'[1]Crisil data '!AI:AI,$D$3,'[1]Crisil data '!E:E,Table13456762345[[#This Row],[ISIN No.]])</f>
        <v>2285</v>
      </c>
      <c r="F30" s="10">
        <f>SUMIFS('[1]Crisil data '!M:M,'[1]Crisil data '!AI:AI,$D$3,'[1]Crisil data '!E:E,Table13456762345[[#This Row],[ISIN No.]])</f>
        <v>1807092.25</v>
      </c>
      <c r="G30" s="12">
        <f t="shared" si="0"/>
        <v>1.0344328962419141E-2</v>
      </c>
      <c r="H30" s="13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0" t="str">
        <f>VLOOKUP(Table13456762345[[#This Row],[ISIN No.]],'[1]Crisil data '!E:F,2,0)</f>
        <v>TATA CONSULTANCY SERVICES LIMITED</v>
      </c>
      <c r="D31" s="10" t="str">
        <f>VLOOKUP(Table13456762345[[#This Row],[ISIN No.]],'[1]Crisil data '!E:I,5,0)</f>
        <v>Computer consultancy</v>
      </c>
      <c r="E31" s="11">
        <f>SUMIFS('[1]Crisil data '!L:L,'[1]Crisil data '!AI:AI,$D$3,'[1]Crisil data '!E:E,Table13456762345[[#This Row],[ISIN No.]])</f>
        <v>2080</v>
      </c>
      <c r="F31" s="10">
        <f>SUMIFS('[1]Crisil data '!M:M,'[1]Crisil data '!AI:AI,$D$3,'[1]Crisil data '!E:E,Table13456762345[[#This Row],[ISIN No.]])</f>
        <v>7392736</v>
      </c>
      <c r="G31" s="12">
        <f t="shared" si="0"/>
        <v>4.2318201030588573E-2</v>
      </c>
      <c r="H31" s="13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0" t="str">
        <f>VLOOKUP(Table13456762345[[#This Row],[ISIN No.]],'[1]Crisil data '!E:F,2,0)</f>
        <v>POWER GRID CORPORATION OF INDIA LIMITED</v>
      </c>
      <c r="D32" s="10" t="str">
        <f>VLOOKUP(Table13456762345[[#This Row],[ISIN No.]],'[1]Crisil data '!E:I,5,0)</f>
        <v>Transmission of electric energy</v>
      </c>
      <c r="E32" s="11">
        <f>SUMIFS('[1]Crisil data '!L:L,'[1]Crisil data '!AI:AI,$D$3,'[1]Crisil data '!E:E,Table13456762345[[#This Row],[ISIN No.]])</f>
        <v>5891</v>
      </c>
      <c r="F32" s="10">
        <f>SUMIFS('[1]Crisil data '!M:M,'[1]Crisil data '!AI:AI,$D$3,'[1]Crisil data '!E:E,Table13456762345[[#This Row],[ISIN No.]])</f>
        <v>1232102.6499999999</v>
      </c>
      <c r="G32" s="12">
        <f t="shared" si="0"/>
        <v>7.0529189237950483E-3</v>
      </c>
      <c r="H32" s="13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0" t="str">
        <f>VLOOKUP(Table13456762345[[#This Row],[ISIN No.]],'[1]Crisil data '!E:F,2,0)</f>
        <v>ITC LTD</v>
      </c>
      <c r="D33" s="10" t="str">
        <f>VLOOKUP(Table13456762345[[#This Row],[ISIN No.]],'[1]Crisil data '!E:I,5,0)</f>
        <v>Manufacture of cigarettes, cigarette tobacco</v>
      </c>
      <c r="E33" s="11">
        <f>SUMIFS('[1]Crisil data '!L:L,'[1]Crisil data '!AI:AI,$D$3,'[1]Crisil data '!E:E,Table13456762345[[#This Row],[ISIN No.]])</f>
        <v>17918</v>
      </c>
      <c r="F33" s="10">
        <f>SUMIFS('[1]Crisil data '!M:M,'[1]Crisil data '!AI:AI,$D$3,'[1]Crisil data '!E:E,Table13456762345[[#This Row],[ISIN No.]])</f>
        <v>3867600.3</v>
      </c>
      <c r="G33" s="12">
        <f t="shared" si="0"/>
        <v>2.2139284698028533E-2</v>
      </c>
      <c r="H33" s="13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0" t="str">
        <f>VLOOKUP(Table13456762345[[#This Row],[ISIN No.]],'[1]Crisil data '!E:F,2,0)</f>
        <v>SUN PHARMACEUTICALS INDUSTRIES LTD</v>
      </c>
      <c r="D34" s="10" t="str">
        <f>VLOOKUP(Table13456762345[[#This Row],[ISIN No.]],'[1]Crisil data '!E:I,5,0)</f>
        <v>Manufacture of medicinal substances used in the manufacture of pharmaceuticals:</v>
      </c>
      <c r="E34" s="11">
        <f>SUMIFS('[1]Crisil data '!L:L,'[1]Crisil data '!AI:AI,$D$3,'[1]Crisil data '!E:E,Table13456762345[[#This Row],[ISIN No.]])</f>
        <v>3808</v>
      </c>
      <c r="F34" s="10">
        <f>SUMIFS('[1]Crisil data '!M:M,'[1]Crisil data '!AI:AI,$D$3,'[1]Crisil data '!E:E,Table13456762345[[#This Row],[ISIN No.]])</f>
        <v>3213571.2</v>
      </c>
      <c r="G34" s="12">
        <f t="shared" si="0"/>
        <v>1.8395429252134766E-2</v>
      </c>
      <c r="H34" s="13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0" t="str">
        <f>VLOOKUP(Table13456762345[[#This Row],[ISIN No.]],'[1]Crisil data '!E:F,2,0)</f>
        <v>AXIS BANK</v>
      </c>
      <c r="D35" s="10" t="str">
        <f>VLOOKUP(Table13456762345[[#This Row],[ISIN No.]],'[1]Crisil data '!E:I,5,0)</f>
        <v>Monetary intermediation of commercial banks, saving banks. postal savings</v>
      </c>
      <c r="E35" s="11">
        <f>SUMIFS('[1]Crisil data '!L:L,'[1]Crisil data '!AI:AI,$D$3,'[1]Crisil data '!E:E,Table13456762345[[#This Row],[ISIN No.]])</f>
        <v>5565</v>
      </c>
      <c r="F35" s="10">
        <f>SUMIFS('[1]Crisil data '!M:M,'[1]Crisil data '!AI:AI,$D$3,'[1]Crisil data '!E:E,Table13456762345[[#This Row],[ISIN No.]])</f>
        <v>4131456</v>
      </c>
      <c r="G35" s="12">
        <f t="shared" si="0"/>
        <v>2.364967253761413E-2</v>
      </c>
      <c r="H35" s="13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0" t="str">
        <f>VLOOKUP(Table13456762345[[#This Row],[ISIN No.]],'[1]Crisil data '!E:F,2,0)</f>
        <v>HOUSING DEVELOPMENT FINANCE CORPORATION</v>
      </c>
      <c r="D36" s="10" t="str">
        <f>VLOOKUP(Table13456762345[[#This Row],[ISIN No.]],'[1]Crisil data '!E:I,5,0)</f>
        <v>Activities of specialized institutions granting credit for house purchases</v>
      </c>
      <c r="E36" s="11">
        <f>SUMIFS('[1]Crisil data '!L:L,'[1]Crisil data '!AI:AI,$D$3,'[1]Crisil data '!E:E,Table13456762345[[#This Row],[ISIN No.]])</f>
        <v>3117</v>
      </c>
      <c r="F36" s="10">
        <f>SUMIFS('[1]Crisil data '!M:M,'[1]Crisil data '!AI:AI,$D$3,'[1]Crisil data '!E:E,Table13456762345[[#This Row],[ISIN No.]])</f>
        <v>7370146.5</v>
      </c>
      <c r="G36" s="12">
        <f t="shared" si="0"/>
        <v>4.2188892070796083E-2</v>
      </c>
      <c r="H36" s="13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0" t="str">
        <f>VLOOKUP(Table13456762345[[#This Row],[ISIN No.]],'[1]Crisil data '!E:F,2,0)</f>
        <v>BHARAT ELECTRONICS LIMITED</v>
      </c>
      <c r="D37" s="10" t="str">
        <f>VLOOKUP(Table13456762345[[#This Row],[ISIN No.]],'[1]Crisil data '!E:I,5,0)</f>
        <v>Manufacture of radar equipment, GPS devices, search, detection, navig</v>
      </c>
      <c r="E37" s="11">
        <f>SUMIFS('[1]Crisil data '!L:L,'[1]Crisil data '!AI:AI,$D$3,'[1]Crisil data '!E:E,Table13456762345[[#This Row],[ISIN No.]])</f>
        <v>4940</v>
      </c>
      <c r="F37" s="10">
        <f>SUMIFS('[1]Crisil data '!M:M,'[1]Crisil data '!AI:AI,$D$3,'[1]Crisil data '!E:E,Table13456762345[[#This Row],[ISIN No.]])</f>
        <v>1039623</v>
      </c>
      <c r="G37" s="12">
        <f t="shared" si="0"/>
        <v>5.9511086436771967E-3</v>
      </c>
      <c r="H37" s="13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0" t="str">
        <f>VLOOKUP(Table13456762345[[#This Row],[ISIN No.]],'[1]Crisil data '!E:F,2,0)</f>
        <v>TATA MOTORS LTD</v>
      </c>
      <c r="D38" s="10" t="str">
        <f>VLOOKUP(Table13456762345[[#This Row],[ISIN No.]],'[1]Crisil data '!E:I,5,0)</f>
        <v>Manufacture of commercial vehicles such as vans, lorries, over-the-road</v>
      </c>
      <c r="E38" s="11">
        <f>SUMIFS('[1]Crisil data '!L:L,'[1]Crisil data '!AI:AI,$D$3,'[1]Crisil data '!E:E,Table13456762345[[#This Row],[ISIN No.]])</f>
        <v>3220</v>
      </c>
      <c r="F38" s="10">
        <f>SUMIFS('[1]Crisil data '!M:M,'[1]Crisil data '!AI:AI,$D$3,'[1]Crisil data '!E:E,Table13456762345[[#This Row],[ISIN No.]])</f>
        <v>1462041</v>
      </c>
      <c r="G38" s="12">
        <f t="shared" si="0"/>
        <v>8.3691538495305057E-3</v>
      </c>
      <c r="H38" s="13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0" t="str">
        <f>VLOOKUP(Table13456762345[[#This Row],[ISIN No.]],'[1]Crisil data '!E:F,2,0)</f>
        <v>ASHOK LEYLAND LTD</v>
      </c>
      <c r="D39" s="10" t="str">
        <f>VLOOKUP(Table13456762345[[#This Row],[ISIN No.]],'[1]Crisil data '!E:I,5,0)</f>
        <v>Manufacture of commercial vehicles such as vans, lorries, over-the-road</v>
      </c>
      <c r="E39" s="11">
        <f>SUMIFS('[1]Crisil data '!L:L,'[1]Crisil data '!AI:AI,$D$3,'[1]Crisil data '!E:E,Table13456762345[[#This Row],[ISIN No.]])</f>
        <v>8720</v>
      </c>
      <c r="F39" s="10">
        <f>SUMIFS('[1]Crisil data '!M:M,'[1]Crisil data '!AI:AI,$D$3,'[1]Crisil data '!E:E,Table13456762345[[#This Row],[ISIN No.]])</f>
        <v>1034628</v>
      </c>
      <c r="G39" s="12">
        <f t="shared" si="0"/>
        <v>5.9225157906187638E-3</v>
      </c>
      <c r="H39" s="13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0" t="str">
        <f>VLOOKUP(Table13456762345[[#This Row],[ISIN No.]],'[1]Crisil data '!E:F,2,0)</f>
        <v>UPL LIMITED</v>
      </c>
      <c r="D40" s="10" t="str">
        <f>VLOOKUP(Table13456762345[[#This Row],[ISIN No.]],'[1]Crisil data '!E:I,5,0)</f>
        <v>Manufacture of insecticides, rodenticides, fungicides, herbicides</v>
      </c>
      <c r="E40" s="11">
        <f>SUMIFS('[1]Crisil data '!L:L,'[1]Crisil data '!AI:AI,$D$3,'[1]Crisil data '!E:E,Table13456762345[[#This Row],[ISIN No.]])</f>
        <v>1075</v>
      </c>
      <c r="F40" s="10">
        <f>SUMIFS('[1]Crisil data '!M:M,'[1]Crisil data '!AI:AI,$D$3,'[1]Crisil data '!E:E,Table13456762345[[#This Row],[ISIN No.]])</f>
        <v>715358.75</v>
      </c>
      <c r="G40" s="12">
        <f t="shared" si="0"/>
        <v>4.094924449011916E-3</v>
      </c>
      <c r="H40" s="13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0" t="str">
        <f>VLOOKUP(Table13456762345[[#This Row],[ISIN No.]],'[1]Crisil data '!E:F,2,0)</f>
        <v>BAJAJ FINSERV LTD</v>
      </c>
      <c r="D41" s="10" t="str">
        <f>VLOOKUP(Table13456762345[[#This Row],[ISIN No.]],'[1]Crisil data '!E:I,5,0)</f>
        <v>Other credit granting</v>
      </c>
      <c r="E41" s="11">
        <f>SUMIFS('[1]Crisil data '!L:L,'[1]Crisil data '!AI:AI,$D$3,'[1]Crisil data '!E:E,Table13456762345[[#This Row],[ISIN No.]])</f>
        <v>84</v>
      </c>
      <c r="F41" s="10">
        <f>SUMIFS('[1]Crisil data '!M:M,'[1]Crisil data '!AI:AI,$D$3,'[1]Crisil data '!E:E,Table13456762345[[#This Row],[ISIN No.]])</f>
        <v>1345054.2</v>
      </c>
      <c r="G41" s="12">
        <f t="shared" si="0"/>
        <v>7.6994869061518612E-3</v>
      </c>
      <c r="H41" s="13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0" t="str">
        <f>VLOOKUP(Table13456762345[[#This Row],[ISIN No.]],'[1]Crisil data '!E:F,2,0)</f>
        <v>VOLTAS LTD</v>
      </c>
      <c r="D42" s="10" t="str">
        <f>VLOOKUP(Table13456762345[[#This Row],[ISIN No.]],'[1]Crisil data '!E:I,5,0)</f>
        <v>Manufacture of air-conditioning machines, including motor vehicles airconditioners</v>
      </c>
      <c r="E42" s="11">
        <f>SUMIFS('[1]Crisil data '!L:L,'[1]Crisil data '!AI:AI,$D$3,'[1]Crisil data '!E:E,Table13456762345[[#This Row],[ISIN No.]])</f>
        <v>425</v>
      </c>
      <c r="F42" s="10">
        <f>SUMIFS('[1]Crisil data '!M:M,'[1]Crisil data '!AI:AI,$D$3,'[1]Crisil data '!E:E,Table13456762345[[#This Row],[ISIN No.]])</f>
        <v>536838.75</v>
      </c>
      <c r="G42" s="12">
        <f t="shared" si="0"/>
        <v>3.0730233222868884E-3</v>
      </c>
      <c r="H42" s="13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0" t="str">
        <f>VLOOKUP(Table13456762345[[#This Row],[ISIN No.]],'[1]Crisil data '!E:F,2,0)</f>
        <v>HDFC LIFE INSURANCE COMPANY LTD</v>
      </c>
      <c r="D43" s="10" t="str">
        <f>VLOOKUP(Table13456762345[[#This Row],[ISIN No.]],'[1]Crisil data '!E:I,5,0)</f>
        <v>Life insurance</v>
      </c>
      <c r="E43" s="11">
        <f>SUMIFS('[1]Crisil data '!L:L,'[1]Crisil data '!AI:AI,$D$3,'[1]Crisil data '!E:E,Table13456762345[[#This Row],[ISIN No.]])</f>
        <v>1090</v>
      </c>
      <c r="F43" s="10">
        <f>SUMIFS('[1]Crisil data '!M:M,'[1]Crisil data '!AI:AI,$D$3,'[1]Crisil data '!E:E,Table13456762345[[#This Row],[ISIN No.]])</f>
        <v>570288</v>
      </c>
      <c r="G43" s="12">
        <f t="shared" si="0"/>
        <v>3.2644966936912524E-3</v>
      </c>
      <c r="H43" s="13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0" t="str">
        <f>VLOOKUP(Table13456762345[[#This Row],[ISIN No.]],'[1]Crisil data '!E:F,2,0)</f>
        <v>ICICI LOMBARD GENERAL INSURANCE CO LTD</v>
      </c>
      <c r="D44" s="10" t="str">
        <f>VLOOKUP(Table13456762345[[#This Row],[ISIN No.]],'[1]Crisil data '!E:I,5,0)</f>
        <v>Non-life insurance</v>
      </c>
      <c r="E44" s="11">
        <f>SUMIFS('[1]Crisil data '!L:L,'[1]Crisil data '!AI:AI,$D$3,'[1]Crisil data '!E:E,Table13456762345[[#This Row],[ISIN No.]])</f>
        <v>280</v>
      </c>
      <c r="F44" s="10">
        <f>SUMIFS('[1]Crisil data '!M:M,'[1]Crisil data '!AI:AI,$D$3,'[1]Crisil data '!E:E,Table13456762345[[#This Row],[ISIN No.]])</f>
        <v>353864</v>
      </c>
      <c r="G44" s="12">
        <f t="shared" si="0"/>
        <v>2.0256218928267145E-3</v>
      </c>
      <c r="H44" s="13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0" t="str">
        <f>VLOOKUP(Table13456762345[[#This Row],[ISIN No.]],'[1]Crisil data '!E:F,2,0)</f>
        <v>WIPRO LTD</v>
      </c>
      <c r="D45" s="10" t="str">
        <f>VLOOKUP(Table13456762345[[#This Row],[ISIN No.]],'[1]Crisil data '!E:I,5,0)</f>
        <v>Writing , modifying, testing of computer program</v>
      </c>
      <c r="E45" s="11">
        <f>SUMIFS('[1]Crisil data '!L:L,'[1]Crisil data '!AI:AI,$D$3,'[1]Crisil data '!E:E,Table13456762345[[#This Row],[ISIN No.]])</f>
        <v>2815</v>
      </c>
      <c r="F45" s="10">
        <f>SUMIFS('[1]Crisil data '!M:M,'[1]Crisil data '!AI:AI,$D$3,'[1]Crisil data '!E:E,Table13456762345[[#This Row],[ISIN No.]])</f>
        <v>1564577</v>
      </c>
      <c r="G45" s="12">
        <f t="shared" si="0"/>
        <v>8.9561001520729513E-3</v>
      </c>
      <c r="H45" s="13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0" t="str">
        <f>VLOOKUP(Table13456762345[[#This Row],[ISIN No.]],'[1]Crisil data '!E:F,2,0)</f>
        <v>INDRAPRASTHA GAS</v>
      </c>
      <c r="D46" s="10" t="str">
        <f>VLOOKUP(Table13456762345[[#This Row],[ISIN No.]],'[1]Crisil data '!E:I,5,0)</f>
        <v>Disrtibution and sale of gaseous fuels through mains</v>
      </c>
      <c r="E46" s="11">
        <f>SUMIFS('[1]Crisil data '!L:L,'[1]Crisil data '!AI:AI,$D$3,'[1]Crisil data '!E:E,Table13456762345[[#This Row],[ISIN No.]])</f>
        <v>800</v>
      </c>
      <c r="F46" s="10">
        <f>SUMIFS('[1]Crisil data '!M:M,'[1]Crisil data '!AI:AI,$D$3,'[1]Crisil data '!E:E,Table13456762345[[#This Row],[ISIN No.]])</f>
        <v>277480</v>
      </c>
      <c r="G46" s="12">
        <f t="shared" si="0"/>
        <v>1.5883773506814955E-3</v>
      </c>
      <c r="H46" s="13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0" t="str">
        <f>VLOOKUP(Table13456762345[[#This Row],[ISIN No.]],'[1]Crisil data '!E:F,2,0)</f>
        <v>DIVI'S LABORATORIES LTD</v>
      </c>
      <c r="D47" s="10" t="str">
        <f>VLOOKUP(Table13456762345[[#This Row],[ISIN No.]],'[1]Crisil data '!E:I,5,0)</f>
        <v>Manufacture of allopathic pharmaceutical preparations</v>
      </c>
      <c r="E47" s="11">
        <f>SUMIFS('[1]Crisil data '!L:L,'[1]Crisil data '!AI:AI,$D$3,'[1]Crisil data '!E:E,Table13456762345[[#This Row],[ISIN No.]])</f>
        <v>192</v>
      </c>
      <c r="F47" s="10">
        <f>SUMIFS('[1]Crisil data '!M:M,'[1]Crisil data '!AI:AI,$D$3,'[1]Crisil data '!E:E,Table13456762345[[#This Row],[ISIN No.]])</f>
        <v>818880</v>
      </c>
      <c r="G47" s="12">
        <f t="shared" si="0"/>
        <v>4.6875106131110825E-3</v>
      </c>
      <c r="H47" s="13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0" t="str">
        <f>VLOOKUP(Table13456762345[[#This Row],[ISIN No.]],'[1]Crisil data '!E:F,2,0)</f>
        <v>PAGE INDUSTRIES LTD</v>
      </c>
      <c r="D48" s="10" t="str">
        <f>VLOOKUP(Table13456762345[[#This Row],[ISIN No.]],'[1]Crisil data '!E:I,5,0)</f>
        <v>Manufacture of all types of textile garments and clothing accessories</v>
      </c>
      <c r="E48" s="11">
        <f>SUMIFS('[1]Crisil data '!L:L,'[1]Crisil data '!AI:AI,$D$3,'[1]Crisil data '!E:E,Table13456762345[[#This Row],[ISIN No.]])</f>
        <v>8</v>
      </c>
      <c r="F48" s="10">
        <f>SUMIFS('[1]Crisil data '!M:M,'[1]Crisil data '!AI:AI,$D$3,'[1]Crisil data '!E:E,Table13456762345[[#This Row],[ISIN No.]])</f>
        <v>338049.6</v>
      </c>
      <c r="G48" s="12">
        <f t="shared" si="0"/>
        <v>1.9350956034558861E-3</v>
      </c>
      <c r="H48" s="13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0" t="str">
        <f>VLOOKUP(Table13456762345[[#This Row],[ISIN No.]],'[1]Crisil data '!E:F,2,0)</f>
        <v>TRENT LTD</v>
      </c>
      <c r="D49" s="10" t="str">
        <f>VLOOKUP(Table13456762345[[#This Row],[ISIN No.]],'[1]Crisil data '!E:I,5,0)</f>
        <v>Retail sale of readymade garments, hosiery goods, other articles</v>
      </c>
      <c r="E49" s="11">
        <f>SUMIFS('[1]Crisil data '!L:L,'[1]Crisil data '!AI:AI,$D$3,'[1]Crisil data '!E:E,Table13456762345[[#This Row],[ISIN No.]])</f>
        <v>325</v>
      </c>
      <c r="F49" s="10">
        <f>SUMIFS('[1]Crisil data '!M:M,'[1]Crisil data '!AI:AI,$D$3,'[1]Crisil data '!E:E,Table13456762345[[#This Row],[ISIN No.]])</f>
        <v>360132.5</v>
      </c>
      <c r="G49" s="12">
        <f t="shared" si="0"/>
        <v>2.0615046354486946E-3</v>
      </c>
      <c r="H49" s="13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0" t="str">
        <f>VLOOKUP(Table13456762345[[#This Row],[ISIN No.]],'[1]Crisil data '!E:F,2,0)</f>
        <v>TATA POWER COMPANY LIMITED</v>
      </c>
      <c r="D50" s="10" t="str">
        <f>VLOOKUP(Table13456762345[[#This Row],[ISIN No.]],'[1]Crisil data '!E:I,5,0)</f>
        <v>Electric power generation by coal based thermal power plants</v>
      </c>
      <c r="E50" s="11">
        <f>SUMIFS('[1]Crisil data '!L:L,'[1]Crisil data '!AI:AI,$D$3,'[1]Crisil data '!E:E,Table13456762345[[#This Row],[ISIN No.]])</f>
        <v>4000</v>
      </c>
      <c r="F50" s="10">
        <f>SUMIFS('[1]Crisil data '!M:M,'[1]Crisil data '!AI:AI,$D$3,'[1]Crisil data '!E:E,Table13456762345[[#This Row],[ISIN No.]])</f>
        <v>892200</v>
      </c>
      <c r="G50" s="12">
        <f t="shared" si="0"/>
        <v>5.1072159156624998E-3</v>
      </c>
      <c r="H50" s="13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0" t="str">
        <f>VLOOKUP(Table13456762345[[#This Row],[ISIN No.]],'[1]Crisil data '!E:F,2,0)</f>
        <v>Honeywell Automation India Ltd</v>
      </c>
      <c r="D51" s="10" t="str">
        <f>VLOOKUP(Table13456762345[[#This Row],[ISIN No.]],'[1]Crisil data '!E:I,5,0)</f>
        <v>Manufacture of other electronic components n.e.c</v>
      </c>
      <c r="E51" s="11">
        <f>SUMIFS('[1]Crisil data '!L:L,'[1]Crisil data '!AI:AI,$D$3,'[1]Crisil data '!E:E,Table13456762345[[#This Row],[ISIN No.]])</f>
        <v>20</v>
      </c>
      <c r="F51" s="10">
        <f>SUMIFS('[1]Crisil data '!M:M,'[1]Crisil data '!AI:AI,$D$3,'[1]Crisil data '!E:E,Table13456762345[[#This Row],[ISIN No.]])</f>
        <v>819019</v>
      </c>
      <c r="G51" s="12">
        <f t="shared" si="0"/>
        <v>4.6883062901030993E-3</v>
      </c>
      <c r="H51" s="13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0" t="str">
        <f>VLOOKUP(Table13456762345[[#This Row],[ISIN No.]],'[1]Crisil data '!E:F,2,0)</f>
        <v>INDIAN OIL CORPORATION LIMITED</v>
      </c>
      <c r="D52" s="10" t="str">
        <f>VLOOKUP(Table13456762345[[#This Row],[ISIN No.]],'[1]Crisil data '!E:I,5,0)</f>
        <v>Production of liquid and gaseous fuels, illuminating oils, lubricating</v>
      </c>
      <c r="E52" s="11">
        <f>SUMIFS('[1]Crisil data '!L:L,'[1]Crisil data '!AI:AI,$D$3,'[1]Crisil data '!E:E,Table13456762345[[#This Row],[ISIN No.]])</f>
        <v>4170</v>
      </c>
      <c r="F52" s="10">
        <f>SUMIFS('[1]Crisil data '!M:M,'[1]Crisil data '!AI:AI,$D$3,'[1]Crisil data '!E:E,Table13456762345[[#This Row],[ISIN No.]])</f>
        <v>479550</v>
      </c>
      <c r="G52" s="12">
        <f t="shared" si="0"/>
        <v>2.745085622456794E-3</v>
      </c>
      <c r="H52" s="13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0" t="str">
        <f>VLOOKUP(Table13456762345[[#This Row],[ISIN No.]],'[1]Crisil data '!E:F,2,0)</f>
        <v>CHOLAMANDALAM INVESTMENT AND FINANCE COMPANY</v>
      </c>
      <c r="D53" s="10" t="str">
        <f>VLOOKUP(Table13456762345[[#This Row],[ISIN No.]],'[1]Crisil data '!E:I,5,0)</f>
        <v>Other credit granting</v>
      </c>
      <c r="E53" s="11">
        <f>SUMIFS('[1]Crisil data '!L:L,'[1]Crisil data '!AI:AI,$D$3,'[1]Crisil data '!E:E,Table13456762345[[#This Row],[ISIN No.]])</f>
        <v>815</v>
      </c>
      <c r="F53" s="10">
        <f>SUMIFS('[1]Crisil data '!M:M,'[1]Crisil data '!AI:AI,$D$3,'[1]Crisil data '!E:E,Table13456762345[[#This Row],[ISIN No.]])</f>
        <v>563124.25</v>
      </c>
      <c r="G53" s="12">
        <f t="shared" si="0"/>
        <v>3.2234892760541452E-3</v>
      </c>
      <c r="H53" s="13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0" t="str">
        <f>VLOOKUP(Table13456762345[[#This Row],[ISIN No.]],'[1]Crisil data '!E:F,2,0)</f>
        <v>Crompton Greaves Consumer Electricals</v>
      </c>
      <c r="D54" s="10" t="str">
        <f>VLOOKUP(Table13456762345[[#This Row],[ISIN No.]],'[1]Crisil data '!E:I,5,0)</f>
        <v>Manufacture of electric lighting equipment</v>
      </c>
      <c r="E54" s="11">
        <f>SUMIFS('[1]Crisil data '!L:L,'[1]Crisil data '!AI:AI,$D$3,'[1]Crisil data '!E:E,Table13456762345[[#This Row],[ISIN No.]])</f>
        <v>1130</v>
      </c>
      <c r="F54" s="10">
        <f>SUMIFS('[1]Crisil data '!M:M,'[1]Crisil data '!AI:AI,$D$3,'[1]Crisil data '!E:E,Table13456762345[[#This Row],[ISIN No.]])</f>
        <v>484205</v>
      </c>
      <c r="G54" s="12">
        <f t="shared" si="0"/>
        <v>2.7717322152469859E-3</v>
      </c>
      <c r="H54" s="13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0" t="str">
        <f>VLOOKUP(Table13456762345[[#This Row],[ISIN No.]],'[1]Crisil data '!E:F,2,0)</f>
        <v>Bharti Airtel partly Paid(14:1)</v>
      </c>
      <c r="D55" s="10" t="str">
        <f>VLOOKUP(Table13456762345[[#This Row],[ISIN No.]],'[1]Crisil data '!E:I,5,0)</f>
        <v>Activities of maintaining and operating pageing</v>
      </c>
      <c r="E55" s="11">
        <f>SUMIFS('[1]Crisil data '!L:L,'[1]Crisil data '!AI:AI,$D$3,'[1]Crisil data '!E:E,Table13456762345[[#This Row],[ISIN No.]])</f>
        <v>441</v>
      </c>
      <c r="F55" s="10">
        <f>SUMIFS('[1]Crisil data '!M:M,'[1]Crisil data '!AI:AI,$D$3,'[1]Crisil data '!E:E,Table13456762345[[#This Row],[ISIN No.]])</f>
        <v>144758.25</v>
      </c>
      <c r="G55" s="12">
        <f t="shared" si="0"/>
        <v>8.2863891316235262E-4</v>
      </c>
      <c r="H55" s="13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0" t="str">
        <f>VLOOKUP(Table13456762345[[#This Row],[ISIN No.]],'[1]Crisil data '!E:F,2,0)</f>
        <v>Sona BLW Precision Forgings Limited</v>
      </c>
      <c r="D56" s="10" t="str">
        <f>VLOOKUP(Table13456762345[[#This Row],[ISIN No.]],'[1]Crisil data '!E:I,5,0)</f>
        <v>Manufacture of bearings, gears, gearing and driving elements</v>
      </c>
      <c r="E56" s="11">
        <f>SUMIFS('[1]Crisil data '!L:L,'[1]Crisil data '!AI:AI,$D$3,'[1]Crisil data '!E:E,Table13456762345[[#This Row],[ISIN No.]])</f>
        <v>275</v>
      </c>
      <c r="F56" s="10">
        <f>SUMIFS('[1]Crisil data '!M:M,'[1]Crisil data '!AI:AI,$D$3,'[1]Crisil data '!E:E,Table13456762345[[#This Row],[ISIN No.]])</f>
        <v>174927.5</v>
      </c>
      <c r="G56" s="12">
        <f t="shared" si="0"/>
        <v>1.001336597273091E-3</v>
      </c>
      <c r="H56" s="13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0" t="str">
        <f>VLOOKUP(Table13456762345[[#This Row],[ISIN No.]],'[1]Crisil data '!E:F,2,0)</f>
        <v>MUTHOOT FINANCE LIMITED</v>
      </c>
      <c r="D57" s="10" t="str">
        <f>VLOOKUP(Table13456762345[[#This Row],[ISIN No.]],'[1]Crisil data '!E:I,5,0)</f>
        <v>Other credit granting</v>
      </c>
      <c r="E57" s="11">
        <f>SUMIFS('[1]Crisil data '!L:L,'[1]Crisil data '!AI:AI,$D$3,'[1]Crisil data '!E:E,Table13456762345[[#This Row],[ISIN No.]])</f>
        <v>124</v>
      </c>
      <c r="F57" s="10">
        <f>SUMIFS('[1]Crisil data '!M:M,'[1]Crisil data '!AI:AI,$D$3,'[1]Crisil data '!E:E,Table13456762345[[#This Row],[ISIN No.]])</f>
        <v>168485</v>
      </c>
      <c r="G57" s="12">
        <f t="shared" si="0"/>
        <v>9.6445782733736414E-4</v>
      </c>
      <c r="H57" s="13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0" t="str">
        <f>VLOOKUP(Table13456762345[[#This Row],[ISIN No.]],'[1]Crisil data '!E:F,2,0)</f>
        <v>CUMMINS INDIA LIMITED</v>
      </c>
      <c r="D58" s="10" t="str">
        <f>VLOOKUP(Table13456762345[[#This Row],[ISIN No.]],'[1]Crisil data '!E:I,5,0)</f>
        <v>Manufacture of engines and turbines, except aircraft, vehicle</v>
      </c>
      <c r="E58" s="11">
        <f>SUMIFS('[1]Crisil data '!L:L,'[1]Crisil data '!AI:AI,$D$3,'[1]Crisil data '!E:E,Table13456762345[[#This Row],[ISIN No.]])</f>
        <v>768</v>
      </c>
      <c r="F58" s="10">
        <f>SUMIFS('[1]Crisil data '!M:M,'[1]Crisil data '!AI:AI,$D$3,'[1]Crisil data '!E:E,Table13456762345[[#This Row],[ISIN No.]])</f>
        <v>735168</v>
      </c>
      <c r="G58" s="12">
        <f t="shared" si="0"/>
        <v>4.2083184378903481E-3</v>
      </c>
      <c r="H58" s="13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0" t="str">
        <f>VLOOKUP(Table13456762345[[#This Row],[ISIN No.]],'[1]Crisil data '!E:F,2,0)</f>
        <v>KOTAK MAHINDRA BANK LIMITED</v>
      </c>
      <c r="D59" s="10" t="str">
        <f>VLOOKUP(Table13456762345[[#This Row],[ISIN No.]],'[1]Crisil data '!E:I,5,0)</f>
        <v>Monetary intermediation of commercial banks, saving banks. postal savings</v>
      </c>
      <c r="E59" s="11">
        <f>SUMIFS('[1]Crisil data '!L:L,'[1]Crisil data '!AI:AI,$D$3,'[1]Crisil data '!E:E,Table13456762345[[#This Row],[ISIN No.]])</f>
        <v>2819</v>
      </c>
      <c r="F59" s="10">
        <f>SUMIFS('[1]Crisil data '!M:M,'[1]Crisil data '!AI:AI,$D$3,'[1]Crisil data '!E:E,Table13456762345[[#This Row],[ISIN No.]])</f>
        <v>5194712.25</v>
      </c>
      <c r="G59" s="12">
        <f t="shared" si="0"/>
        <v>2.9736064873892572E-2</v>
      </c>
      <c r="H59" s="13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0" t="str">
        <f>VLOOKUP(Table13456762345[[#This Row],[ISIN No.]],'[1]Crisil data '!E:F,2,0)</f>
        <v>Bajaj Finance Limited</v>
      </c>
      <c r="D60" s="10" t="str">
        <f>VLOOKUP(Table13456762345[[#This Row],[ISIN No.]],'[1]Crisil data '!E:I,5,0)</f>
        <v>Other credit granting</v>
      </c>
      <c r="E60" s="11">
        <f>SUMIFS('[1]Crisil data '!L:L,'[1]Crisil data '!AI:AI,$D$3,'[1]Crisil data '!E:E,Table13456762345[[#This Row],[ISIN No.]])</f>
        <v>531</v>
      </c>
      <c r="F60" s="10">
        <f>SUMIFS('[1]Crisil data '!M:M,'[1]Crisil data '!AI:AI,$D$3,'[1]Crisil data '!E:E,Table13456762345[[#This Row],[ISIN No.]])</f>
        <v>3718221.3</v>
      </c>
      <c r="G60" s="12">
        <f t="shared" si="0"/>
        <v>2.1284195249176539E-2</v>
      </c>
      <c r="H60" s="13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0" t="str">
        <f>VLOOKUP(Table13456762345[[#This Row],[ISIN No.]],'[1]Crisil data '!E:F,2,0)</f>
        <v>HINDUSTAN UNILEVER LIMITED</v>
      </c>
      <c r="D61" s="10" t="str">
        <f>VLOOKUP(Table13456762345[[#This Row],[ISIN No.]],'[1]Crisil data '!E:I,5,0)</f>
        <v>Manufacture of soap all forms</v>
      </c>
      <c r="E61" s="11">
        <f>SUMIFS('[1]Crisil data '!L:L,'[1]Crisil data '!AI:AI,$D$3,'[1]Crisil data '!E:E,Table13456762345[[#This Row],[ISIN No.]])</f>
        <v>2334</v>
      </c>
      <c r="F61" s="10">
        <f>SUMIFS('[1]Crisil data '!M:M,'[1]Crisil data '!AI:AI,$D$3,'[1]Crisil data '!E:E,Table13456762345[[#This Row],[ISIN No.]])</f>
        <v>5069681.4000000004</v>
      </c>
      <c r="G61" s="12">
        <f t="shared" si="0"/>
        <v>2.9020351416070549E-2</v>
      </c>
      <c r="H61" s="13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0" t="str">
        <f>VLOOKUP(Table13456762345[[#This Row],[ISIN No.]],'[1]Crisil data '!E:F,2,0)</f>
        <v>ASIAN PAINTS LTD.</v>
      </c>
      <c r="D62" s="10" t="str">
        <f>VLOOKUP(Table13456762345[[#This Row],[ISIN No.]],'[1]Crisil data '!E:I,5,0)</f>
        <v>Manufacture of paints and varnishes, enamels or lacquers</v>
      </c>
      <c r="E62" s="11">
        <f>SUMIFS('[1]Crisil data '!L:L,'[1]Crisil data '!AI:AI,$D$3,'[1]Crisil data '!E:E,Table13456762345[[#This Row],[ISIN No.]])</f>
        <v>803</v>
      </c>
      <c r="F62" s="10">
        <f>SUMIFS('[1]Crisil data '!M:M,'[1]Crisil data '!AI:AI,$D$3,'[1]Crisil data '!E:E,Table13456762345[[#This Row],[ISIN No.]])</f>
        <v>2549243.9500000002</v>
      </c>
      <c r="G62" s="12">
        <f t="shared" si="0"/>
        <v>1.4592624158648664E-2</v>
      </c>
      <c r="H62" s="13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0" t="str">
        <f>VLOOKUP(Table13456762345[[#This Row],[ISIN No.]],'[1]Crisil data '!E:F,2,0)</f>
        <v>United Breweries Limited</v>
      </c>
      <c r="D63" s="10" t="str">
        <f>VLOOKUP(Table13456762345[[#This Row],[ISIN No.]],'[1]Crisil data '!E:I,5,0)</f>
        <v>Manufacture of beer</v>
      </c>
      <c r="E63" s="11">
        <f>SUMIFS('[1]Crisil data '!L:L,'[1]Crisil data '!AI:AI,$D$3,'[1]Crisil data '!E:E,Table13456762345[[#This Row],[ISIN No.]])</f>
        <v>225</v>
      </c>
      <c r="F63" s="10">
        <f>SUMIFS('[1]Crisil data '!M:M,'[1]Crisil data '!AI:AI,$D$3,'[1]Crisil data '!E:E,Table13456762345[[#This Row],[ISIN No.]])</f>
        <v>337713.75</v>
      </c>
      <c r="G63" s="12">
        <f t="shared" si="0"/>
        <v>1.9331730990115069E-3</v>
      </c>
      <c r="H63" s="13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0" t="str">
        <f>VLOOKUP(Table13456762345[[#This Row],[ISIN No.]],'[1]Crisil data '!E:F,2,0)</f>
        <v>Bharat Petroleum Corporation Limited</v>
      </c>
      <c r="D64" s="10" t="str">
        <f>VLOOKUP(Table13456762345[[#This Row],[ISIN No.]],'[1]Crisil data '!E:I,5,0)</f>
        <v>Production of liquid and gaseous fuels, illuminating oils, lubricating</v>
      </c>
      <c r="E64" s="11">
        <f>SUMIFS('[1]Crisil data '!L:L,'[1]Crisil data '!AI:AI,$D$3,'[1]Crisil data '!E:E,Table13456762345[[#This Row],[ISIN No.]])</f>
        <v>2875</v>
      </c>
      <c r="F64" s="10">
        <f>SUMIFS('[1]Crisil data '!M:M,'[1]Crisil data '!AI:AI,$D$3,'[1]Crisil data '!E:E,Table13456762345[[#This Row],[ISIN No.]])</f>
        <v>1005675</v>
      </c>
      <c r="G64" s="12">
        <f t="shared" si="0"/>
        <v>5.7567802801881691E-3</v>
      </c>
      <c r="H64" s="13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0" t="str">
        <f>VLOOKUP(Table13456762345[[#This Row],[ISIN No.]],'[1]Crisil data '!E:F,2,0)</f>
        <v>Container Corporation of India Limited</v>
      </c>
      <c r="D65" s="10" t="str">
        <f>VLOOKUP(Table13456762345[[#This Row],[ISIN No.]],'[1]Crisil data '!E:I,5,0)</f>
        <v>Freight rail transport</v>
      </c>
      <c r="E65" s="11">
        <f>SUMIFS('[1]Crisil data '!L:L,'[1]Crisil data '!AI:AI,$D$3,'[1]Crisil data '!E:E,Table13456762345[[#This Row],[ISIN No.]])</f>
        <v>930</v>
      </c>
      <c r="F65" s="10">
        <f>SUMIFS('[1]Crisil data '!M:M,'[1]Crisil data '!AI:AI,$D$3,'[1]Crisil data '!E:E,Table13456762345[[#This Row],[ISIN No.]])</f>
        <v>557256</v>
      </c>
      <c r="G65" s="12">
        <f t="shared" si="0"/>
        <v>3.1898976824685293E-3</v>
      </c>
      <c r="H65" s="13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0" t="str">
        <f>VLOOKUP(Table13456762345[[#This Row],[ISIN No.]],'[1]Crisil data '!E:F,2,0)</f>
        <v>Bajaj Auto Limited</v>
      </c>
      <c r="D66" s="10" t="str">
        <f>VLOOKUP(Table13456762345[[#This Row],[ISIN No.]],'[1]Crisil data '!E:I,5,0)</f>
        <v>Manufacture of motorcycles, scooters, mopeds etc. and their</v>
      </c>
      <c r="E66" s="11">
        <f>SUMIFS('[1]Crisil data '!L:L,'[1]Crisil data '!AI:AI,$D$3,'[1]Crisil data '!E:E,Table13456762345[[#This Row],[ISIN No.]])</f>
        <v>75</v>
      </c>
      <c r="F66" s="10">
        <f>SUMIFS('[1]Crisil data '!M:M,'[1]Crisil data '!AI:AI,$D$3,'[1]Crisil data '!E:E,Table13456762345[[#This Row],[ISIN No.]])</f>
        <v>264776.25</v>
      </c>
      <c r="G66" s="12">
        <f t="shared" si="0"/>
        <v>1.5156573392618616E-3</v>
      </c>
      <c r="H66" s="13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0" t="str">
        <f>VLOOKUP(Table13456762345[[#This Row],[ISIN No.]],'[1]Crisil data '!E:F,2,0)</f>
        <v>ACC Limited.</v>
      </c>
      <c r="D67" s="10" t="str">
        <f>VLOOKUP(Table13456762345[[#This Row],[ISIN No.]],'[1]Crisil data '!E:I,5,0)</f>
        <v>Manufacture of clinkers and cement</v>
      </c>
      <c r="E67" s="11">
        <f>SUMIFS('[1]Crisil data '!L:L,'[1]Crisil data '!AI:AI,$D$3,'[1]Crisil data '!E:E,Table13456762345[[#This Row],[ISIN No.]])</f>
        <v>200</v>
      </c>
      <c r="F67" s="10">
        <f>SUMIFS('[1]Crisil data '!M:M,'[1]Crisil data '!AI:AI,$D$3,'[1]Crisil data '!E:E,Table13456762345[[#This Row],[ISIN No.]])</f>
        <v>417830</v>
      </c>
      <c r="G67" s="12">
        <f t="shared" si="0"/>
        <v>2.3917821408218584E-3</v>
      </c>
      <c r="H67" s="13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0" t="str">
        <f>VLOOKUP(Table13456762345[[#This Row],[ISIN No.]],'[1]Crisil data '!E:F,2,0)</f>
        <v>United Spirits Limited</v>
      </c>
      <c r="D68" s="10" t="str">
        <f>VLOOKUP(Table13456762345[[#This Row],[ISIN No.]],'[1]Crisil data '!E:I,5,0)</f>
        <v>Manufacture of distilled, potable, alcoholic beverages</v>
      </c>
      <c r="E68" s="11">
        <f>SUMIFS('[1]Crisil data '!L:L,'[1]Crisil data '!AI:AI,$D$3,'[1]Crisil data '!E:E,Table13456762345[[#This Row],[ISIN No.]])</f>
        <v>1045</v>
      </c>
      <c r="F68" s="10">
        <f>SUMIFS('[1]Crisil data '!M:M,'[1]Crisil data '!AI:AI,$D$3,'[1]Crisil data '!E:E,Table13456762345[[#This Row],[ISIN No.]])</f>
        <v>924981.75</v>
      </c>
      <c r="G68" s="12">
        <f t="shared" si="0"/>
        <v>5.2948683202167128E-3</v>
      </c>
      <c r="H68" s="13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0" t="str">
        <f>VLOOKUP(Table13456762345[[#This Row],[ISIN No.]],'[1]Crisil data '!E:F,2,0)</f>
        <v>Jubilant Foodworks Limited.</v>
      </c>
      <c r="D69" s="10" t="str">
        <f>VLOOKUP(Table13456762345[[#This Row],[ISIN No.]],'[1]Crisil data '!E:I,5,0)</f>
        <v>Restaurants without bars</v>
      </c>
      <c r="E69" s="11">
        <f>SUMIFS('[1]Crisil data '!L:L,'[1]Crisil data '!AI:AI,$D$3,'[1]Crisil data '!E:E,Table13456762345[[#This Row],[ISIN No.]])</f>
        <v>143</v>
      </c>
      <c r="F69" s="10">
        <f>SUMIFS('[1]Crisil data '!M:M,'[1]Crisil data '!AI:AI,$D$3,'[1]Crisil data '!E:E,Table13456762345[[#This Row],[ISIN No.]])</f>
        <v>416201.5</v>
      </c>
      <c r="G69" s="12">
        <f t="shared" si="0"/>
        <v>2.3824601265664716E-3</v>
      </c>
      <c r="H69" s="13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0" t="str">
        <f>VLOOKUP(Table13456762345[[#This Row],[ISIN No.]],'[1]Crisil data '!E:F,2,0)</f>
        <v>SBI LIFE INSURANCE COMPANY LIMITED</v>
      </c>
      <c r="D70" s="10" t="str">
        <f>VLOOKUP(Table13456762345[[#This Row],[ISIN No.]],'[1]Crisil data '!E:I,5,0)</f>
        <v>Life insurance</v>
      </c>
      <c r="E70" s="11">
        <f>SUMIFS('[1]Crisil data '!L:L,'[1]Crisil data '!AI:AI,$D$3,'[1]Crisil data '!E:E,Table13456762345[[#This Row],[ISIN No.]])</f>
        <v>1365</v>
      </c>
      <c r="F70" s="10">
        <f>SUMIFS('[1]Crisil data '!M:M,'[1]Crisil data '!AI:AI,$D$3,'[1]Crisil data '!E:E,Table13456762345[[#This Row],[ISIN No.]])</f>
        <v>1447104.75</v>
      </c>
      <c r="G70" s="12">
        <f t="shared" si="0"/>
        <v>8.2836543497319011E-3</v>
      </c>
      <c r="H70" s="13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0" t="str">
        <f>VLOOKUP(Table13456762345[[#This Row],[ISIN No.]],'[1]Crisil data '!E:F,2,0)</f>
        <v>Britannia Industries Limited</v>
      </c>
      <c r="D71" s="10" t="str">
        <f>VLOOKUP(Table13456762345[[#This Row],[ISIN No.]],'[1]Crisil data '!E:I,5,0)</f>
        <v>Manufacture of biscuits, cakes, pastries, rusks etc.</v>
      </c>
      <c r="E71" s="11">
        <f>SUMIFS('[1]Crisil data '!L:L,'[1]Crisil data '!AI:AI,$D$3,'[1]Crisil data '!E:E,Table13456762345[[#This Row],[ISIN No.]])</f>
        <v>152</v>
      </c>
      <c r="F71" s="10">
        <f>SUMIFS('[1]Crisil data '!M:M,'[1]Crisil data '!AI:AI,$D$3,'[1]Crisil data '!E:E,Table13456762345[[#This Row],[ISIN No.]])</f>
        <v>520972.4</v>
      </c>
      <c r="G71" s="12">
        <f t="shared" ref="G71:G82" si="1">+F71/$F$170</f>
        <v>2.9821996557956626E-3</v>
      </c>
      <c r="H71" s="13">
        <f>IFERROR(VLOOKUP(Table13456762345[[#This Row],[ISIN No.]],'[1]Crisil data '!E:AJ,32,0),0)</f>
        <v>0</v>
      </c>
    </row>
    <row r="72" spans="1:8" x14ac:dyDescent="0.25">
      <c r="A72" s="9"/>
      <c r="B72" s="10" t="s">
        <v>77</v>
      </c>
      <c r="C72" s="10" t="str">
        <f>VLOOKUP(Table13456762345[[#This Row],[ISIN No.]],'[1]Crisil data '!E:F,2,0)</f>
        <v>Bharat Forge Limited</v>
      </c>
      <c r="D72" s="10" t="str">
        <f>VLOOKUP(Table13456762345[[#This Row],[ISIN No.]],'[1]Crisil data '!E:I,5,0)</f>
        <v>Forging, pressing, stamping and roll-forming of metal; powder metallurgy</v>
      </c>
      <c r="E72" s="11">
        <f>SUMIFS('[1]Crisil data '!L:L,'[1]Crisil data '!AI:AI,$D$3,'[1]Crisil data '!E:E,Table13456762345[[#This Row],[ISIN No.]])</f>
        <v>1795</v>
      </c>
      <c r="F72" s="10">
        <f>SUMIFS('[1]Crisil data '!M:M,'[1]Crisil data '!AI:AI,$D$3,'[1]Crisil data '!E:E,Table13456762345[[#This Row],[ISIN No.]])</f>
        <v>1218176.75</v>
      </c>
      <c r="G72" s="12">
        <f t="shared" si="1"/>
        <v>6.9732029653553212E-3</v>
      </c>
      <c r="H72" s="13"/>
    </row>
    <row r="73" spans="1:8" x14ac:dyDescent="0.25">
      <c r="A73" s="9"/>
      <c r="B73" s="10" t="s">
        <v>78</v>
      </c>
      <c r="C73" s="10" t="str">
        <f>VLOOKUP(Table13456762345[[#This Row],[ISIN No.]],'[1]Crisil data '!E:F,2,0)</f>
        <v>Tata Consumer Products Limited</v>
      </c>
      <c r="D73" s="10" t="str">
        <f>VLOOKUP(Table13456762345[[#This Row],[ISIN No.]],'[1]Crisil data '!E:I,5,0)</f>
        <v>Processing and blending of tea including manufacture of instant tea</v>
      </c>
      <c r="E73" s="11">
        <f>SUMIFS('[1]Crisil data '!L:L,'[1]Crisil data '!AI:AI,$D$3,'[1]Crisil data '!E:E,Table13456762345[[#This Row],[ISIN No.]])</f>
        <v>1260</v>
      </c>
      <c r="F73" s="10">
        <f>SUMIFS('[1]Crisil data '!M:M,'[1]Crisil data '!AI:AI,$D$3,'[1]Crisil data '!E:E,Table13456762345[[#This Row],[ISIN No.]])</f>
        <v>905436</v>
      </c>
      <c r="G73" s="12">
        <f t="shared" si="1"/>
        <v>5.1829826830461683E-3</v>
      </c>
      <c r="H73" s="13"/>
    </row>
    <row r="74" spans="1:8" x14ac:dyDescent="0.25">
      <c r="A74" s="9"/>
      <c r="B74" s="10" t="s">
        <v>79</v>
      </c>
      <c r="C74" s="10" t="str">
        <f>VLOOKUP(Table13456762345[[#This Row],[ISIN No.]],'[1]Crisil data '!E:F,2,0)</f>
        <v>Dabur India Limited</v>
      </c>
      <c r="D74" s="10" t="str">
        <f>VLOOKUP(Table13456762345[[#This Row],[ISIN No.]],'[1]Crisil data '!E:I,5,0)</f>
        <v>Manufacture of hair oil, shampoo, hair dye etc.</v>
      </c>
      <c r="E74" s="11">
        <f>SUMIFS('[1]Crisil data '!L:L,'[1]Crisil data '!AI:AI,$D$3,'[1]Crisil data '!E:E,Table13456762345[[#This Row],[ISIN No.]])</f>
        <v>1455</v>
      </c>
      <c r="F74" s="10">
        <f>SUMIFS('[1]Crisil data '!M:M,'[1]Crisil data '!AI:AI,$D$3,'[1]Crisil data '!E:E,Table13456762345[[#This Row],[ISIN No.]])</f>
        <v>819674.25</v>
      </c>
      <c r="G74" s="12">
        <f t="shared" si="1"/>
        <v>4.692057134340644E-3</v>
      </c>
      <c r="H74" s="13"/>
    </row>
    <row r="75" spans="1:8" x14ac:dyDescent="0.25">
      <c r="A75" s="9"/>
      <c r="B75" s="10" t="s">
        <v>80</v>
      </c>
      <c r="C75" s="10" t="str">
        <f>VLOOKUP(Table13456762345[[#This Row],[ISIN No.]],'[1]Crisil data '!E:F,2,0)</f>
        <v>Shree CEMENT LIMITED</v>
      </c>
      <c r="D75" s="10" t="str">
        <f>VLOOKUP(Table13456762345[[#This Row],[ISIN No.]],'[1]Crisil data '!E:I,5,0)</f>
        <v>Manufacture of other cement and plaster n.e.c.</v>
      </c>
      <c r="E75" s="11">
        <f>SUMIFS('[1]Crisil data '!L:L,'[1]Crisil data '!AI:AI,$D$3,'[1]Crisil data '!E:E,Table13456762345[[#This Row],[ISIN No.]])</f>
        <v>25</v>
      </c>
      <c r="F75" s="10">
        <f>SUMIFS('[1]Crisil data '!M:M,'[1]Crisil data '!AI:AI,$D$3,'[1]Crisil data '!E:E,Table13456762345[[#This Row],[ISIN No.]])</f>
        <v>610367.5</v>
      </c>
      <c r="G75" s="12">
        <f t="shared" si="1"/>
        <v>3.493923571400057E-3</v>
      </c>
      <c r="H75" s="13"/>
    </row>
    <row r="76" spans="1:8" x14ac:dyDescent="0.25">
      <c r="A76" s="9"/>
      <c r="B76" s="10"/>
      <c r="C76" s="10"/>
      <c r="D76" s="10"/>
      <c r="E76" s="11"/>
      <c r="F76" s="10"/>
      <c r="G76" s="12"/>
      <c r="H76" s="13"/>
    </row>
    <row r="77" spans="1:8" hidden="1" outlineLevel="1" x14ac:dyDescent="0.25">
      <c r="A77" s="9"/>
      <c r="B77" s="10"/>
      <c r="C77" s="10"/>
      <c r="D77" s="10"/>
      <c r="E77" s="11"/>
      <c r="F77" s="10"/>
      <c r="G77" s="12"/>
      <c r="H77" s="13"/>
    </row>
    <row r="78" spans="1:8" hidden="1" outlineLevel="1" x14ac:dyDescent="0.25">
      <c r="A78" s="9"/>
      <c r="B78" s="10"/>
      <c r="C78" s="10"/>
      <c r="D78" s="10"/>
      <c r="E78" s="11"/>
      <c r="F78" s="10"/>
      <c r="G78" s="12"/>
      <c r="H78" s="13"/>
    </row>
    <row r="79" spans="1:8" hidden="1" outlineLevel="1" x14ac:dyDescent="0.25">
      <c r="A79" s="9"/>
      <c r="B79" s="10"/>
      <c r="C79" s="10"/>
      <c r="D79" s="10"/>
      <c r="E79" s="11"/>
      <c r="F79" s="10"/>
      <c r="G79" s="12"/>
      <c r="H79" s="13"/>
    </row>
    <row r="80" spans="1:8" hidden="1" outlineLevel="1" x14ac:dyDescent="0.25">
      <c r="A80" s="9"/>
      <c r="B80" s="10"/>
      <c r="C80" s="10"/>
      <c r="D80" s="10"/>
      <c r="E80" s="11"/>
      <c r="F80" s="10"/>
      <c r="G80" s="12"/>
      <c r="H80" s="13"/>
    </row>
    <row r="81" spans="1:8" hidden="1" outlineLevel="1" x14ac:dyDescent="0.25">
      <c r="A81" s="9"/>
      <c r="B81" s="10"/>
      <c r="C81" s="10"/>
      <c r="D81" s="10"/>
      <c r="E81" s="11"/>
      <c r="F81" s="10"/>
      <c r="G81" s="12"/>
      <c r="H81" s="13"/>
    </row>
    <row r="82" spans="1:8" hidden="1" outlineLevel="1" x14ac:dyDescent="0.25">
      <c r="A82" s="9"/>
      <c r="B82" s="10"/>
      <c r="C82" s="10"/>
      <c r="D82" s="10"/>
      <c r="E82" s="11"/>
      <c r="F82" s="10"/>
      <c r="G82" s="12"/>
      <c r="H82" s="13"/>
    </row>
    <row r="83" spans="1:8" hidden="1" outlineLevel="1" x14ac:dyDescent="0.25">
      <c r="A83" s="9"/>
      <c r="B83" s="10"/>
      <c r="C83" s="10"/>
      <c r="D83" s="10"/>
      <c r="E83" s="11"/>
      <c r="F83" s="10"/>
      <c r="G83" s="12"/>
      <c r="H83" s="13"/>
    </row>
    <row r="84" spans="1:8" hidden="1" outlineLevel="1" x14ac:dyDescent="0.25">
      <c r="A84" s="9"/>
      <c r="B84" s="10"/>
      <c r="C84" s="10"/>
      <c r="D84" s="10"/>
      <c r="E84" s="11"/>
      <c r="F84" s="10"/>
      <c r="G84" s="12"/>
      <c r="H84" s="13"/>
    </row>
    <row r="85" spans="1:8" hidden="1" outlineLevel="1" x14ac:dyDescent="0.25">
      <c r="A85" s="9"/>
      <c r="B85" s="10"/>
      <c r="C85" s="10"/>
      <c r="D85" s="10"/>
      <c r="E85" s="11"/>
      <c r="F85" s="10"/>
      <c r="G85" s="12"/>
      <c r="H85" s="13"/>
    </row>
    <row r="86" spans="1:8" hidden="1" outlineLevel="1" x14ac:dyDescent="0.25">
      <c r="A86" s="9"/>
      <c r="B86" s="10"/>
      <c r="C86" s="10"/>
      <c r="D86" s="10"/>
      <c r="E86" s="11"/>
      <c r="F86" s="10"/>
      <c r="G86" s="12"/>
      <c r="H86" s="13"/>
    </row>
    <row r="87" spans="1:8" hidden="1" outlineLevel="1" x14ac:dyDescent="0.25">
      <c r="A87" s="9"/>
      <c r="B87" s="10"/>
      <c r="C87" s="10"/>
      <c r="D87" s="10"/>
      <c r="E87" s="11"/>
      <c r="F87" s="10"/>
      <c r="G87" s="12"/>
      <c r="H87" s="13"/>
    </row>
    <row r="88" spans="1:8" hidden="1" outlineLevel="1" x14ac:dyDescent="0.25">
      <c r="A88" s="9"/>
      <c r="B88" s="10"/>
      <c r="C88" s="10"/>
      <c r="D88" s="10"/>
      <c r="E88" s="11"/>
      <c r="F88" s="10"/>
      <c r="G88" s="12"/>
      <c r="H88" s="13"/>
    </row>
    <row r="89" spans="1:8" hidden="1" outlineLevel="1" x14ac:dyDescent="0.25">
      <c r="A89" s="9"/>
      <c r="B89" s="10"/>
      <c r="C89" s="10"/>
      <c r="D89" s="10"/>
      <c r="E89" s="11"/>
      <c r="F89" s="10"/>
      <c r="G89" s="12"/>
      <c r="H89" s="13"/>
    </row>
    <row r="90" spans="1:8" hidden="1" outlineLevel="1" x14ac:dyDescent="0.25">
      <c r="A90" s="9"/>
      <c r="B90" s="14"/>
      <c r="C90" s="10"/>
      <c r="D90" s="10"/>
      <c r="E90" s="11"/>
      <c r="F90" s="10"/>
      <c r="G90" s="12"/>
      <c r="H90" s="13"/>
    </row>
    <row r="91" spans="1:8" hidden="1" outlineLevel="1" x14ac:dyDescent="0.25">
      <c r="A91" s="9"/>
      <c r="B91" s="14"/>
      <c r="C91" s="10"/>
      <c r="D91" s="10"/>
      <c r="E91" s="11"/>
      <c r="F91" s="10"/>
      <c r="G91" s="12"/>
      <c r="H91" s="13"/>
    </row>
    <row r="92" spans="1:8" hidden="1" outlineLevel="1" x14ac:dyDescent="0.25">
      <c r="A92" s="9"/>
      <c r="B92" s="14"/>
      <c r="C92" s="10"/>
      <c r="D92" s="10"/>
      <c r="E92" s="11"/>
      <c r="F92" s="10"/>
      <c r="G92" s="12"/>
      <c r="H92" s="13"/>
    </row>
    <row r="93" spans="1:8" hidden="1" outlineLevel="1" x14ac:dyDescent="0.25">
      <c r="A93" s="9"/>
      <c r="B93" s="14"/>
      <c r="C93" s="10"/>
      <c r="D93" s="10"/>
      <c r="E93" s="11"/>
      <c r="F93" s="10"/>
      <c r="G93" s="12"/>
      <c r="H93" s="13"/>
    </row>
    <row r="94" spans="1:8" hidden="1" outlineLevel="1" x14ac:dyDescent="0.25">
      <c r="A94" s="9"/>
      <c r="B94" s="14"/>
      <c r="C94" s="10"/>
      <c r="D94" s="10"/>
      <c r="E94" s="11"/>
      <c r="F94" s="10"/>
      <c r="G94" s="12"/>
      <c r="H94" s="13"/>
    </row>
    <row r="95" spans="1:8" hidden="1" outlineLevel="1" x14ac:dyDescent="0.25">
      <c r="A95" s="9"/>
      <c r="B95" s="14"/>
      <c r="C95" s="10"/>
      <c r="D95" s="10"/>
      <c r="E95" s="11"/>
      <c r="F95" s="10"/>
      <c r="G95" s="12"/>
      <c r="H95" s="13"/>
    </row>
    <row r="96" spans="1:8" hidden="1" outlineLevel="1" x14ac:dyDescent="0.25">
      <c r="A96" s="9"/>
      <c r="B96" s="14"/>
      <c r="C96" s="10"/>
      <c r="D96" s="10"/>
      <c r="E96" s="11"/>
      <c r="F96" s="10"/>
      <c r="G96" s="12"/>
      <c r="H96" s="13"/>
    </row>
    <row r="97" spans="1:8" hidden="1" outlineLevel="1" x14ac:dyDescent="0.25">
      <c r="A97" s="9"/>
      <c r="B97" s="14"/>
      <c r="C97" s="10"/>
      <c r="D97" s="10"/>
      <c r="E97" s="11"/>
      <c r="F97" s="10"/>
      <c r="G97" s="12"/>
      <c r="H97" s="13"/>
    </row>
    <row r="98" spans="1:8" hidden="1" outlineLevel="1" x14ac:dyDescent="0.25">
      <c r="A98" s="9"/>
      <c r="B98" s="14"/>
      <c r="C98" s="10"/>
      <c r="D98" s="10"/>
      <c r="E98" s="11"/>
      <c r="F98" s="10"/>
      <c r="G98" s="12"/>
      <c r="H98" s="13"/>
    </row>
    <row r="99" spans="1:8" hidden="1" outlineLevel="1" x14ac:dyDescent="0.25">
      <c r="A99" s="9"/>
      <c r="B99" s="14"/>
      <c r="C99" s="10"/>
      <c r="D99" s="10"/>
      <c r="E99" s="11"/>
      <c r="F99" s="10"/>
      <c r="G99" s="12"/>
      <c r="H99" s="13"/>
    </row>
    <row r="100" spans="1:8" hidden="1" outlineLevel="1" x14ac:dyDescent="0.25">
      <c r="A100" s="9"/>
      <c r="B100" s="14"/>
      <c r="C100" s="10"/>
      <c r="D100" s="10"/>
      <c r="E100" s="11"/>
      <c r="F100" s="10"/>
      <c r="G100" s="12"/>
      <c r="H100" s="13"/>
    </row>
    <row r="101" spans="1:8" hidden="1" outlineLevel="1" x14ac:dyDescent="0.25">
      <c r="A101" s="9"/>
      <c r="B101" s="14"/>
      <c r="C101" s="10"/>
      <c r="D101" s="10"/>
      <c r="E101" s="11"/>
      <c r="F101" s="10"/>
      <c r="G101" s="12"/>
      <c r="H101" s="13"/>
    </row>
    <row r="102" spans="1:8" hidden="1" outlineLevel="1" x14ac:dyDescent="0.25">
      <c r="A102" s="9"/>
      <c r="B102" s="14"/>
      <c r="C102" s="10"/>
      <c r="D102" s="10"/>
      <c r="E102" s="11"/>
      <c r="F102" s="10"/>
      <c r="G102" s="12"/>
      <c r="H102" s="13"/>
    </row>
    <row r="103" spans="1:8" hidden="1" outlineLevel="1" x14ac:dyDescent="0.25">
      <c r="A103" s="9"/>
      <c r="B103" s="14"/>
      <c r="C103" s="10"/>
      <c r="D103" s="10"/>
      <c r="E103" s="11"/>
      <c r="F103" s="10"/>
      <c r="G103" s="12"/>
      <c r="H103" s="13"/>
    </row>
    <row r="104" spans="1:8" hidden="1" outlineLevel="1" x14ac:dyDescent="0.25">
      <c r="A104" s="9"/>
      <c r="B104" s="14"/>
      <c r="C104" s="10"/>
      <c r="D104" s="10"/>
      <c r="E104" s="11"/>
      <c r="F104" s="10"/>
      <c r="G104" s="12"/>
      <c r="H104" s="13"/>
    </row>
    <row r="105" spans="1:8" hidden="1" outlineLevel="1" x14ac:dyDescent="0.25">
      <c r="A105" s="9"/>
      <c r="B105" s="14"/>
      <c r="C105" s="10"/>
      <c r="D105" s="10"/>
      <c r="E105" s="11"/>
      <c r="F105" s="10"/>
      <c r="G105" s="12"/>
      <c r="H105" s="13"/>
    </row>
    <row r="106" spans="1:8" hidden="1" outlineLevel="1" x14ac:dyDescent="0.25">
      <c r="A106" s="9"/>
      <c r="B106" s="14"/>
      <c r="C106" s="10"/>
      <c r="D106" s="10"/>
      <c r="E106" s="11"/>
      <c r="F106" s="10"/>
      <c r="G106" s="12"/>
      <c r="H106" s="13"/>
    </row>
    <row r="107" spans="1:8" hidden="1" outlineLevel="1" x14ac:dyDescent="0.25">
      <c r="A107" s="9"/>
      <c r="B107" s="14"/>
      <c r="C107" s="10"/>
      <c r="D107" s="10"/>
      <c r="E107" s="11"/>
      <c r="F107" s="10"/>
      <c r="G107" s="12"/>
      <c r="H107" s="13"/>
    </row>
    <row r="108" spans="1:8" hidden="1" outlineLevel="1" x14ac:dyDescent="0.25">
      <c r="A108" s="9"/>
      <c r="B108" s="14"/>
      <c r="C108" s="10"/>
      <c r="D108" s="10"/>
      <c r="E108" s="11"/>
      <c r="F108" s="10"/>
      <c r="G108" s="12"/>
      <c r="H108" s="13"/>
    </row>
    <row r="109" spans="1:8" hidden="1" outlineLevel="1" x14ac:dyDescent="0.25">
      <c r="A109" s="9"/>
      <c r="B109" s="14"/>
      <c r="C109" s="10"/>
      <c r="D109" s="10"/>
      <c r="E109" s="11"/>
      <c r="F109" s="10"/>
      <c r="G109" s="12"/>
      <c r="H109" s="13"/>
    </row>
    <row r="110" spans="1:8" hidden="1" outlineLevel="1" x14ac:dyDescent="0.25">
      <c r="A110" s="9"/>
      <c r="B110" s="14"/>
      <c r="C110" s="10"/>
      <c r="D110" s="10"/>
      <c r="E110" s="11"/>
      <c r="F110" s="10"/>
      <c r="G110" s="12"/>
      <c r="H110" s="13"/>
    </row>
    <row r="111" spans="1:8" hidden="1" outlineLevel="1" x14ac:dyDescent="0.25">
      <c r="A111" s="9"/>
      <c r="B111" s="14"/>
      <c r="C111" s="10"/>
      <c r="D111" s="10"/>
      <c r="E111" s="11"/>
      <c r="F111" s="10"/>
      <c r="G111" s="12"/>
      <c r="H111" s="13"/>
    </row>
    <row r="112" spans="1:8" hidden="1" outlineLevel="1" x14ac:dyDescent="0.25">
      <c r="A112" s="9"/>
      <c r="B112" s="14"/>
      <c r="C112" s="10"/>
      <c r="D112" s="10"/>
      <c r="E112" s="11"/>
      <c r="F112" s="10"/>
      <c r="G112" s="12"/>
      <c r="H112" s="13"/>
    </row>
    <row r="113" spans="1:8" hidden="1" outlineLevel="1" x14ac:dyDescent="0.25">
      <c r="A113" s="9"/>
      <c r="B113" s="14"/>
      <c r="C113" s="10"/>
      <c r="D113" s="10"/>
      <c r="E113" s="11"/>
      <c r="F113" s="10"/>
      <c r="G113" s="12"/>
      <c r="H113" s="13"/>
    </row>
    <row r="114" spans="1:8" hidden="1" outlineLevel="1" x14ac:dyDescent="0.25">
      <c r="A114" s="9"/>
      <c r="B114" s="14"/>
      <c r="C114" s="10"/>
      <c r="D114" s="10"/>
      <c r="E114" s="11"/>
      <c r="F114" s="10"/>
      <c r="G114" s="12"/>
      <c r="H114" s="13"/>
    </row>
    <row r="115" spans="1:8" hidden="1" outlineLevel="1" x14ac:dyDescent="0.25">
      <c r="A115" s="9"/>
      <c r="B115" s="14"/>
      <c r="C115" s="10"/>
      <c r="D115" s="10"/>
      <c r="E115" s="11"/>
      <c r="F115" s="10"/>
      <c r="G115" s="12"/>
      <c r="H115" s="13"/>
    </row>
    <row r="116" spans="1:8" hidden="1" outlineLevel="1" x14ac:dyDescent="0.25">
      <c r="A116" s="9"/>
      <c r="B116" s="14"/>
      <c r="C116" s="10"/>
      <c r="D116" s="10"/>
      <c r="E116" s="11"/>
      <c r="F116" s="10"/>
      <c r="G116" s="12"/>
      <c r="H116" s="13"/>
    </row>
    <row r="117" spans="1:8" hidden="1" outlineLevel="1" x14ac:dyDescent="0.25">
      <c r="A117" s="9"/>
      <c r="B117" s="14"/>
      <c r="C117" s="10"/>
      <c r="D117" s="10"/>
      <c r="E117" s="11"/>
      <c r="F117" s="10"/>
      <c r="G117" s="12"/>
      <c r="H117" s="13"/>
    </row>
    <row r="118" spans="1:8" hidden="1" outlineLevel="1" x14ac:dyDescent="0.25">
      <c r="A118" s="9"/>
      <c r="B118" s="14"/>
      <c r="C118" s="10"/>
      <c r="D118" s="10"/>
      <c r="E118" s="11"/>
      <c r="F118" s="10"/>
      <c r="G118" s="12"/>
      <c r="H118" s="13"/>
    </row>
    <row r="119" spans="1:8" hidden="1" outlineLevel="1" x14ac:dyDescent="0.25">
      <c r="A119" s="9"/>
      <c r="B119" s="14"/>
      <c r="C119" s="10"/>
      <c r="D119" s="10"/>
      <c r="E119" s="11"/>
      <c r="F119" s="10"/>
      <c r="G119" s="12"/>
      <c r="H119" s="13"/>
    </row>
    <row r="120" spans="1:8" hidden="1" outlineLevel="1" x14ac:dyDescent="0.25">
      <c r="A120" s="9"/>
      <c r="B120" s="14"/>
      <c r="C120" s="10"/>
      <c r="D120" s="10"/>
      <c r="E120" s="11"/>
      <c r="F120" s="10"/>
      <c r="G120" s="12"/>
      <c r="H120" s="13"/>
    </row>
    <row r="121" spans="1:8" hidden="1" outlineLevel="1" x14ac:dyDescent="0.25">
      <c r="A121" s="9"/>
      <c r="B121" s="14"/>
      <c r="C121" s="10"/>
      <c r="D121" s="10"/>
      <c r="E121" s="11"/>
      <c r="F121" s="10"/>
      <c r="G121" s="12"/>
      <c r="H121" s="13"/>
    </row>
    <row r="122" spans="1:8" hidden="1" outlineLevel="1" x14ac:dyDescent="0.25">
      <c r="A122" s="9"/>
      <c r="B122" s="14"/>
      <c r="C122" s="10"/>
      <c r="D122" s="10"/>
      <c r="E122" s="11"/>
      <c r="F122" s="10"/>
      <c r="G122" s="12"/>
      <c r="H122" s="13"/>
    </row>
    <row r="123" spans="1:8" hidden="1" outlineLevel="1" x14ac:dyDescent="0.25">
      <c r="A123" s="9"/>
      <c r="B123" s="14"/>
      <c r="C123" s="10"/>
      <c r="D123" s="10"/>
      <c r="E123" s="11"/>
      <c r="F123" s="10"/>
      <c r="G123" s="12"/>
      <c r="H123" s="13"/>
    </row>
    <row r="124" spans="1:8" hidden="1" outlineLevel="1" x14ac:dyDescent="0.25">
      <c r="A124" s="9"/>
      <c r="B124" s="14"/>
      <c r="C124" s="10"/>
      <c r="D124" s="10"/>
      <c r="E124" s="11"/>
      <c r="F124" s="10"/>
      <c r="G124" s="12"/>
      <c r="H124" s="13"/>
    </row>
    <row r="125" spans="1:8" hidden="1" outlineLevel="1" x14ac:dyDescent="0.25">
      <c r="A125" s="9"/>
      <c r="B125" s="14"/>
      <c r="C125" s="10"/>
      <c r="D125" s="10"/>
      <c r="E125" s="11"/>
      <c r="F125" s="10"/>
      <c r="G125" s="12"/>
      <c r="H125" s="13"/>
    </row>
    <row r="126" spans="1:8" hidden="1" outlineLevel="1" x14ac:dyDescent="0.25">
      <c r="A126" s="9"/>
      <c r="B126" s="14"/>
      <c r="C126" s="10"/>
      <c r="D126" s="10"/>
      <c r="E126" s="11"/>
      <c r="F126" s="10"/>
      <c r="G126" s="12"/>
      <c r="H126" s="13"/>
    </row>
    <row r="127" spans="1:8" hidden="1" outlineLevel="1" x14ac:dyDescent="0.25">
      <c r="A127" s="9"/>
      <c r="B127" s="14"/>
      <c r="C127" s="10"/>
      <c r="D127" s="10"/>
      <c r="E127" s="11"/>
      <c r="F127" s="10"/>
      <c r="G127" s="12"/>
      <c r="H127" s="13"/>
    </row>
    <row r="128" spans="1:8" hidden="1" outlineLevel="1" x14ac:dyDescent="0.25">
      <c r="A128" s="9"/>
      <c r="B128" s="14"/>
      <c r="C128" s="10"/>
      <c r="D128" s="10"/>
      <c r="E128" s="11"/>
      <c r="F128" s="10"/>
      <c r="G128" s="12"/>
      <c r="H128" s="13"/>
    </row>
    <row r="129" spans="1:8" hidden="1" outlineLevel="1" x14ac:dyDescent="0.25">
      <c r="A129" s="9"/>
      <c r="B129" s="14"/>
      <c r="C129" s="10"/>
      <c r="D129" s="10"/>
      <c r="E129" s="11"/>
      <c r="F129" s="10"/>
      <c r="G129" s="12"/>
      <c r="H129" s="13"/>
    </row>
    <row r="130" spans="1:8" hidden="1" outlineLevel="1" x14ac:dyDescent="0.25">
      <c r="A130" s="9"/>
      <c r="B130" s="14"/>
      <c r="C130" s="10"/>
      <c r="D130" s="10"/>
      <c r="E130" s="11"/>
      <c r="F130" s="10"/>
      <c r="G130" s="12"/>
      <c r="H130" s="13"/>
    </row>
    <row r="131" spans="1:8" hidden="1" outlineLevel="1" x14ac:dyDescent="0.25">
      <c r="A131" s="9"/>
      <c r="B131" s="14"/>
      <c r="C131" s="10"/>
      <c r="D131" s="10"/>
      <c r="E131" s="11"/>
      <c r="F131" s="10"/>
      <c r="G131" s="12"/>
      <c r="H131" s="13"/>
    </row>
    <row r="132" spans="1:8" hidden="1" outlineLevel="1" x14ac:dyDescent="0.25">
      <c r="A132" s="9"/>
      <c r="B132" s="14"/>
      <c r="C132" s="10"/>
      <c r="D132" s="10"/>
      <c r="E132" s="11"/>
      <c r="F132" s="10"/>
      <c r="G132" s="12"/>
      <c r="H132" s="13"/>
    </row>
    <row r="133" spans="1:8" hidden="1" outlineLevel="1" x14ac:dyDescent="0.25">
      <c r="A133" s="9"/>
      <c r="B133" s="14"/>
      <c r="C133" s="10"/>
      <c r="D133" s="10"/>
      <c r="E133" s="11"/>
      <c r="F133" s="10"/>
      <c r="G133" s="12"/>
      <c r="H133" s="13"/>
    </row>
    <row r="134" spans="1:8" hidden="1" outlineLevel="1" x14ac:dyDescent="0.25">
      <c r="A134" s="9"/>
      <c r="B134" s="14"/>
      <c r="C134" s="10"/>
      <c r="D134" s="10"/>
      <c r="E134" s="11"/>
      <c r="F134" s="10"/>
      <c r="G134" s="12"/>
      <c r="H134" s="13"/>
    </row>
    <row r="135" spans="1:8" hidden="1" outlineLevel="1" x14ac:dyDescent="0.25">
      <c r="A135" s="9"/>
      <c r="B135" s="14"/>
      <c r="C135" s="10"/>
      <c r="D135" s="10"/>
      <c r="E135" s="11"/>
      <c r="F135" s="10"/>
      <c r="G135" s="12"/>
      <c r="H135" s="13"/>
    </row>
    <row r="136" spans="1:8" hidden="1" outlineLevel="1" x14ac:dyDescent="0.25">
      <c r="A136" s="9"/>
      <c r="B136" s="14"/>
      <c r="C136" s="10"/>
      <c r="D136" s="10"/>
      <c r="E136" s="11"/>
      <c r="F136" s="10"/>
      <c r="G136" s="12"/>
      <c r="H136" s="13"/>
    </row>
    <row r="137" spans="1:8" hidden="1" outlineLevel="1" x14ac:dyDescent="0.25">
      <c r="A137" s="9"/>
      <c r="B137" s="14"/>
      <c r="C137" s="10"/>
      <c r="D137" s="10"/>
      <c r="E137" s="11"/>
      <c r="F137" s="10"/>
      <c r="G137" s="12"/>
      <c r="H137" s="13"/>
    </row>
    <row r="138" spans="1:8" hidden="1" outlineLevel="1" x14ac:dyDescent="0.25">
      <c r="A138" s="9"/>
      <c r="B138" s="14"/>
      <c r="C138" s="10"/>
      <c r="D138" s="10"/>
      <c r="E138" s="11"/>
      <c r="F138" s="10"/>
      <c r="G138" s="12"/>
      <c r="H138" s="13"/>
    </row>
    <row r="139" spans="1:8" hidden="1" outlineLevel="1" x14ac:dyDescent="0.25">
      <c r="A139" s="9"/>
      <c r="B139" s="14"/>
      <c r="C139" s="10"/>
      <c r="D139" s="10"/>
      <c r="E139" s="11"/>
      <c r="F139" s="10"/>
      <c r="G139" s="12"/>
      <c r="H139" s="13"/>
    </row>
    <row r="140" spans="1:8" hidden="1" outlineLevel="1" x14ac:dyDescent="0.25">
      <c r="A140" s="9"/>
      <c r="B140" s="14"/>
      <c r="C140" s="10"/>
      <c r="D140" s="10"/>
      <c r="E140" s="11"/>
      <c r="F140" s="10"/>
      <c r="G140" s="12"/>
      <c r="H140" s="13"/>
    </row>
    <row r="141" spans="1:8" hidden="1" outlineLevel="1" x14ac:dyDescent="0.25">
      <c r="A141" s="9"/>
      <c r="B141" s="14"/>
      <c r="C141" s="10"/>
      <c r="D141" s="10"/>
      <c r="E141" s="11"/>
      <c r="F141" s="10"/>
      <c r="G141" s="12"/>
      <c r="H141" s="13"/>
    </row>
    <row r="142" spans="1:8" hidden="1" outlineLevel="1" x14ac:dyDescent="0.25">
      <c r="A142" s="9"/>
      <c r="B142" s="14"/>
      <c r="C142" s="10"/>
      <c r="D142" s="10"/>
      <c r="E142" s="11"/>
      <c r="F142" s="10"/>
      <c r="G142" s="12"/>
      <c r="H142" s="13"/>
    </row>
    <row r="143" spans="1:8" hidden="1" outlineLevel="1" x14ac:dyDescent="0.25">
      <c r="A143" s="9"/>
      <c r="B143" s="14"/>
      <c r="C143" s="10"/>
      <c r="D143" s="10"/>
      <c r="E143" s="11"/>
      <c r="F143" s="10"/>
      <c r="G143" s="12"/>
      <c r="H143" s="13"/>
    </row>
    <row r="144" spans="1:8" hidden="1" outlineLevel="2" x14ac:dyDescent="0.25">
      <c r="A144" s="9"/>
      <c r="B144" s="10"/>
      <c r="C144" s="10"/>
      <c r="D144" s="10"/>
      <c r="E144" s="11"/>
      <c r="F144" s="10"/>
      <c r="G144" s="12"/>
      <c r="H144" s="13"/>
    </row>
    <row r="145" spans="1:8" hidden="1" outlineLevel="2" x14ac:dyDescent="0.25">
      <c r="A145" s="9"/>
      <c r="B145" s="10"/>
      <c r="C145" s="10"/>
      <c r="D145" s="10"/>
      <c r="E145" s="11"/>
      <c r="F145" s="10"/>
      <c r="G145" s="12"/>
      <c r="H145" s="13"/>
    </row>
    <row r="146" spans="1:8" hidden="1" outlineLevel="2" x14ac:dyDescent="0.25">
      <c r="A146" s="9"/>
      <c r="B146" s="10"/>
      <c r="C146" s="10"/>
      <c r="D146" s="10"/>
      <c r="E146" s="11"/>
      <c r="F146" s="10"/>
      <c r="G146" s="12"/>
      <c r="H146" s="13"/>
    </row>
    <row r="147" spans="1:8" hidden="1" outlineLevel="2" x14ac:dyDescent="0.25">
      <c r="A147" s="9"/>
      <c r="B147" s="10"/>
      <c r="C147" s="10"/>
      <c r="D147" s="10"/>
      <c r="E147" s="11"/>
      <c r="F147" s="10"/>
      <c r="G147" s="12"/>
      <c r="H147" s="13"/>
    </row>
    <row r="148" spans="1:8" hidden="1" outlineLevel="2" x14ac:dyDescent="0.25">
      <c r="A148" s="9"/>
      <c r="B148" s="10"/>
      <c r="C148" s="10"/>
      <c r="D148" s="10"/>
      <c r="E148" s="11"/>
      <c r="F148" s="10"/>
      <c r="G148" s="12"/>
      <c r="H148" s="13"/>
    </row>
    <row r="149" spans="1:8" hidden="1" outlineLevel="2" x14ac:dyDescent="0.25">
      <c r="A149" s="9"/>
      <c r="B149" s="10"/>
      <c r="C149" s="10"/>
      <c r="D149" s="10"/>
      <c r="E149" s="11"/>
      <c r="F149" s="10"/>
      <c r="G149" s="12"/>
      <c r="H149" s="13"/>
    </row>
    <row r="150" spans="1:8" hidden="1" outlineLevel="2" x14ac:dyDescent="0.25">
      <c r="A150" s="9"/>
      <c r="B150" s="10"/>
      <c r="C150" s="10"/>
      <c r="D150" s="10"/>
      <c r="E150" s="11"/>
      <c r="F150" s="10"/>
      <c r="G150" s="12"/>
      <c r="H150" s="13"/>
    </row>
    <row r="151" spans="1:8" hidden="1" outlineLevel="2" x14ac:dyDescent="0.25">
      <c r="A151" s="9"/>
      <c r="B151" s="10"/>
      <c r="C151" s="10"/>
      <c r="D151" s="10"/>
      <c r="E151" s="11"/>
      <c r="F151" s="10"/>
      <c r="G151" s="12"/>
      <c r="H151" s="13"/>
    </row>
    <row r="152" spans="1:8" hidden="1" outlineLevel="2" x14ac:dyDescent="0.25">
      <c r="A152" s="9"/>
      <c r="B152" s="10"/>
      <c r="C152" s="10"/>
      <c r="D152" s="10"/>
      <c r="E152" s="11"/>
      <c r="F152" s="10"/>
      <c r="G152" s="12"/>
      <c r="H152" s="13"/>
    </row>
    <row r="153" spans="1:8" hidden="1" outlineLevel="2" x14ac:dyDescent="0.25">
      <c r="A153" s="9"/>
      <c r="B153" s="10"/>
      <c r="C153" s="10"/>
      <c r="D153" s="10"/>
      <c r="E153" s="11"/>
      <c r="F153" s="10"/>
      <c r="G153" s="12"/>
      <c r="H153" s="13"/>
    </row>
    <row r="154" spans="1:8" hidden="1" outlineLevel="2" x14ac:dyDescent="0.25">
      <c r="A154" s="9"/>
      <c r="B154" s="10"/>
      <c r="C154" s="10"/>
      <c r="D154" s="10"/>
      <c r="E154" s="11"/>
      <c r="F154" s="10"/>
      <c r="G154" s="12"/>
      <c r="H154" s="13"/>
    </row>
    <row r="155" spans="1:8" hidden="1" outlineLevel="2" x14ac:dyDescent="0.25">
      <c r="A155" s="9"/>
      <c r="B155" s="10"/>
      <c r="C155" s="10"/>
      <c r="D155" s="10"/>
      <c r="E155" s="11"/>
      <c r="F155" s="10"/>
      <c r="G155" s="12"/>
      <c r="H155" s="13"/>
    </row>
    <row r="156" spans="1:8" hidden="1" outlineLevel="2" x14ac:dyDescent="0.25">
      <c r="A156" s="9"/>
      <c r="B156" s="10"/>
      <c r="C156" s="10"/>
      <c r="D156" s="10"/>
      <c r="E156" s="11"/>
      <c r="F156" s="10"/>
      <c r="G156" s="12"/>
      <c r="H156" s="13"/>
    </row>
    <row r="157" spans="1:8" hidden="1" outlineLevel="1" x14ac:dyDescent="0.25">
      <c r="A157" s="9"/>
      <c r="B157" s="10"/>
      <c r="C157" s="15"/>
      <c r="D157" s="15"/>
      <c r="E157" s="16"/>
      <c r="F157" s="10">
        <f>SUMIFS('[1]Crisil data '!M:M,'[1]Crisil data '!AI:AI,$D$3,'[1]Crisil data '!E:E,Table13456762345[[#This Row],[ISIN No.]])</f>
        <v>0</v>
      </c>
      <c r="G157" s="17">
        <f>+F157/$F$170</f>
        <v>0</v>
      </c>
      <c r="H157" s="18"/>
    </row>
    <row r="158" spans="1:8" collapsed="1" x14ac:dyDescent="0.25">
      <c r="B158" s="15"/>
      <c r="C158" s="15" t="s">
        <v>81</v>
      </c>
      <c r="D158" s="15"/>
      <c r="E158" s="19"/>
      <c r="F158" s="20">
        <f>SUM(F7:F157)</f>
        <v>166893302.45000002</v>
      </c>
      <c r="G158" s="21">
        <f>+F158/$F$170</f>
        <v>0.95534648115906229</v>
      </c>
      <c r="H158" s="22"/>
    </row>
    <row r="160" spans="1:8" x14ac:dyDescent="0.25">
      <c r="B160" s="23"/>
      <c r="C160" s="23" t="s">
        <v>82</v>
      </c>
      <c r="D160" s="23"/>
      <c r="E160" s="23"/>
      <c r="F160" s="23" t="s">
        <v>9</v>
      </c>
      <c r="G160" s="23" t="s">
        <v>10</v>
      </c>
      <c r="H160" s="23" t="s">
        <v>11</v>
      </c>
    </row>
    <row r="161" spans="1:8" x14ac:dyDescent="0.25">
      <c r="B161" s="24"/>
      <c r="C161" s="15" t="s">
        <v>83</v>
      </c>
      <c r="D161" s="10"/>
      <c r="E161" s="25"/>
      <c r="F161" s="26" t="s">
        <v>84</v>
      </c>
      <c r="G161" s="25">
        <v>0</v>
      </c>
      <c r="H161" s="10"/>
    </row>
    <row r="162" spans="1:8" x14ac:dyDescent="0.25">
      <c r="A162" s="10" t="s">
        <v>85</v>
      </c>
      <c r="B162" s="24" t="s">
        <v>86</v>
      </c>
      <c r="C162" s="15" t="s">
        <v>87</v>
      </c>
      <c r="D162" s="15"/>
      <c r="E162" s="19"/>
      <c r="F162" s="10">
        <f>SUMIFS('[1]Crisil data '!M:M,'[1]Crisil data '!AI:AI,'E-TIER II'!$D$3,'[1]Crisil data '!K:K,A162)</f>
        <v>7628255.9699999997</v>
      </c>
      <c r="G162" s="21">
        <f>+F162/$F$170</f>
        <v>4.3666386795260567E-2</v>
      </c>
      <c r="H162" s="10"/>
    </row>
    <row r="163" spans="1:8" x14ac:dyDescent="0.25">
      <c r="B163" s="24"/>
      <c r="C163" s="15" t="s">
        <v>88</v>
      </c>
      <c r="D163" s="10"/>
      <c r="E163" s="25"/>
      <c r="F163" s="19" t="s">
        <v>84</v>
      </c>
      <c r="G163" s="25">
        <v>0</v>
      </c>
      <c r="H163" s="10"/>
    </row>
    <row r="164" spans="1:8" x14ac:dyDescent="0.25">
      <c r="B164" s="24"/>
      <c r="C164" s="15" t="s">
        <v>89</v>
      </c>
      <c r="D164" s="10"/>
      <c r="E164" s="25"/>
      <c r="F164" s="19" t="s">
        <v>84</v>
      </c>
      <c r="G164" s="25">
        <v>0</v>
      </c>
      <c r="H164" s="10"/>
    </row>
    <row r="165" spans="1:8" x14ac:dyDescent="0.25">
      <c r="B165" s="24"/>
      <c r="C165" s="15" t="s">
        <v>90</v>
      </c>
      <c r="D165" s="10"/>
      <c r="E165" s="25"/>
      <c r="F165" s="19" t="s">
        <v>84</v>
      </c>
      <c r="G165" s="25">
        <v>0</v>
      </c>
      <c r="H165" s="10"/>
    </row>
    <row r="166" spans="1:8" x14ac:dyDescent="0.25">
      <c r="A166" s="27" t="s">
        <v>91</v>
      </c>
      <c r="B166" s="10" t="s">
        <v>91</v>
      </c>
      <c r="C166" s="10" t="s">
        <v>92</v>
      </c>
      <c r="D166" s="10"/>
      <c r="E166" s="25"/>
      <c r="F166" s="10">
        <f>SUMIFS('[1]Crisil data '!M:M,'[1]Crisil data '!AI:AI,'E-TIER II'!$D$3,'[1]Crisil data '!K:K,A166)</f>
        <v>172446.05</v>
      </c>
      <c r="G166" s="21">
        <f>+F166/$F$170</f>
        <v>9.8713204567712522E-4</v>
      </c>
      <c r="H166" s="10"/>
    </row>
    <row r="167" spans="1:8" x14ac:dyDescent="0.25">
      <c r="B167" s="24"/>
      <c r="C167" s="10"/>
      <c r="D167" s="10"/>
      <c r="E167" s="25"/>
      <c r="F167" s="26"/>
      <c r="G167" s="21"/>
      <c r="H167" s="10"/>
    </row>
    <row r="168" spans="1:8" x14ac:dyDescent="0.25">
      <c r="B168" s="24"/>
      <c r="C168" s="10" t="s">
        <v>93</v>
      </c>
      <c r="D168" s="10"/>
      <c r="E168" s="25"/>
      <c r="F168" s="28">
        <f>SUM(F161:F167)</f>
        <v>7800702.0199999996</v>
      </c>
      <c r="G168" s="21">
        <f>+F168/$F$170</f>
        <v>4.4653518840937691E-2</v>
      </c>
      <c r="H168" s="10"/>
    </row>
    <row r="169" spans="1:8" x14ac:dyDescent="0.25">
      <c r="B169" s="24"/>
      <c r="C169" s="10"/>
      <c r="D169" s="10"/>
      <c r="E169" s="25"/>
      <c r="F169" s="28"/>
      <c r="G169" s="29"/>
      <c r="H169" s="10"/>
    </row>
    <row r="170" spans="1:8" x14ac:dyDescent="0.25">
      <c r="B170" s="30"/>
      <c r="C170" s="31" t="s">
        <v>94</v>
      </c>
      <c r="D170" s="32"/>
      <c r="E170" s="33"/>
      <c r="F170" s="34">
        <f>+F168+F158</f>
        <v>174694004.47000003</v>
      </c>
      <c r="G170" s="35">
        <v>1</v>
      </c>
      <c r="H170" s="10"/>
    </row>
    <row r="172" spans="1:8" hidden="1" outlineLevel="1" x14ac:dyDescent="0.25">
      <c r="C172" s="15" t="s">
        <v>95</v>
      </c>
      <c r="D172" s="36"/>
      <c r="F172" s="3"/>
    </row>
    <row r="173" spans="1:8" hidden="1" outlineLevel="1" x14ac:dyDescent="0.25">
      <c r="C173" s="15" t="s">
        <v>96</v>
      </c>
      <c r="D173" s="36"/>
    </row>
    <row r="174" spans="1:8" hidden="1" outlineLevel="1" x14ac:dyDescent="0.25">
      <c r="C174" s="15" t="s">
        <v>97</v>
      </c>
      <c r="D174" s="37"/>
    </row>
    <row r="175" spans="1:8" collapsed="1" x14ac:dyDescent="0.25">
      <c r="C175" s="15" t="s">
        <v>98</v>
      </c>
      <c r="D175" s="38">
        <v>17.717463721562336</v>
      </c>
    </row>
    <row r="176" spans="1:8" x14ac:dyDescent="0.25">
      <c r="C176" s="15" t="s">
        <v>99</v>
      </c>
      <c r="D176" s="38">
        <v>18.309657111166196</v>
      </c>
    </row>
    <row r="177" spans="1:8" x14ac:dyDescent="0.25">
      <c r="A177" s="39" t="s">
        <v>100</v>
      </c>
      <c r="C177" s="15" t="s">
        <v>101</v>
      </c>
      <c r="D177" s="40">
        <v>0</v>
      </c>
    </row>
    <row r="178" spans="1:8" x14ac:dyDescent="0.25">
      <c r="C178" s="15" t="s">
        <v>102</v>
      </c>
      <c r="D178" s="36">
        <v>0</v>
      </c>
    </row>
    <row r="179" spans="1:8" x14ac:dyDescent="0.25">
      <c r="C179" s="15" t="s">
        <v>103</v>
      </c>
      <c r="D179" s="36">
        <v>0</v>
      </c>
      <c r="F179" s="41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166893302.45000002</v>
      </c>
    </row>
    <row r="182" spans="1:8" x14ac:dyDescent="0.25">
      <c r="C182" s="23" t="s">
        <v>104</v>
      </c>
      <c r="D182" s="23"/>
      <c r="E182" s="23"/>
      <c r="F182" s="23"/>
      <c r="G182" s="23"/>
      <c r="H182" s="23"/>
    </row>
    <row r="183" spans="1:8" x14ac:dyDescent="0.25">
      <c r="C183" s="23" t="s">
        <v>105</v>
      </c>
      <c r="D183" s="23"/>
      <c r="E183" s="23"/>
      <c r="F183" s="23" t="s">
        <v>9</v>
      </c>
      <c r="G183" s="23" t="s">
        <v>10</v>
      </c>
      <c r="H183" s="23" t="s">
        <v>11</v>
      </c>
    </row>
    <row r="184" spans="1:8" x14ac:dyDescent="0.25">
      <c r="A184" t="s">
        <v>106</v>
      </c>
      <c r="C184" s="15" t="s">
        <v>107</v>
      </c>
      <c r="D184" s="10"/>
      <c r="E184" s="25"/>
      <c r="F184" s="44">
        <f t="shared" ref="F184:F188" si="2">SUMIF($E$198:$E$207,C184,$H$198:$H$207)</f>
        <v>0</v>
      </c>
      <c r="G184" s="45">
        <f>+F184/$F$170</f>
        <v>0</v>
      </c>
      <c r="H184" s="10"/>
    </row>
    <row r="185" spans="1:8" x14ac:dyDescent="0.25">
      <c r="A185" s="10" t="s">
        <v>108</v>
      </c>
      <c r="C185" s="10" t="s">
        <v>109</v>
      </c>
      <c r="D185" s="10"/>
      <c r="E185" s="25"/>
      <c r="F185" s="44">
        <f t="shared" si="2"/>
        <v>0</v>
      </c>
      <c r="G185" s="45">
        <f t="shared" ref="G185" si="3">+F185/$F$170</f>
        <v>0</v>
      </c>
      <c r="H185" s="10"/>
    </row>
    <row r="186" spans="1:8" x14ac:dyDescent="0.25">
      <c r="C186" s="10" t="s">
        <v>110</v>
      </c>
      <c r="D186" s="10"/>
      <c r="E186" s="25"/>
      <c r="F186" s="44">
        <f t="shared" si="2"/>
        <v>0</v>
      </c>
      <c r="G186" s="45">
        <f>+F186/$F$170</f>
        <v>0</v>
      </c>
      <c r="H186" s="10"/>
    </row>
    <row r="187" spans="1:8" x14ac:dyDescent="0.25">
      <c r="C187" s="10" t="s">
        <v>111</v>
      </c>
      <c r="D187" s="10"/>
      <c r="E187" s="25"/>
      <c r="F187" s="44">
        <f t="shared" si="2"/>
        <v>0</v>
      </c>
      <c r="G187" s="45">
        <f t="shared" ref="G187:G195" si="4">+F187/$F$170</f>
        <v>0</v>
      </c>
      <c r="H187" s="10"/>
    </row>
    <row r="188" spans="1:8" x14ac:dyDescent="0.25">
      <c r="C188" s="10" t="s">
        <v>112</v>
      </c>
      <c r="D188" s="10"/>
      <c r="E188" s="25"/>
      <c r="F188" s="44">
        <f t="shared" si="2"/>
        <v>0</v>
      </c>
      <c r="G188" s="45">
        <f t="shared" si="4"/>
        <v>0</v>
      </c>
      <c r="H188" s="10"/>
    </row>
    <row r="189" spans="1:8" x14ac:dyDescent="0.25">
      <c r="C189" s="10" t="s">
        <v>113</v>
      </c>
      <c r="D189" s="10"/>
      <c r="E189" s="25"/>
      <c r="F189" s="44">
        <f>SUMIF($E$198:$E$207,C189,$H$198:$H$207)</f>
        <v>0</v>
      </c>
      <c r="G189" s="45">
        <f t="shared" si="4"/>
        <v>0</v>
      </c>
      <c r="H189" s="10"/>
    </row>
    <row r="190" spans="1:8" x14ac:dyDescent="0.25">
      <c r="C190" s="10" t="s">
        <v>114</v>
      </c>
      <c r="D190" s="10"/>
      <c r="E190" s="25"/>
      <c r="F190" s="44">
        <f ca="1">SUMIF($E$198:$E$206,C190,H206:H211)</f>
        <v>0</v>
      </c>
      <c r="G190" s="45">
        <f t="shared" ca="1" si="4"/>
        <v>0</v>
      </c>
      <c r="H190" s="10"/>
    </row>
    <row r="191" spans="1:8" x14ac:dyDescent="0.25">
      <c r="C191" s="10" t="s">
        <v>115</v>
      </c>
      <c r="D191" s="10"/>
      <c r="E191" s="25"/>
      <c r="F191" s="44">
        <f ca="1">SUMIF($E$198:$E$206,C191,H208:H212)</f>
        <v>0</v>
      </c>
      <c r="G191" s="45">
        <f t="shared" ca="1" si="4"/>
        <v>0</v>
      </c>
      <c r="H191" s="10"/>
    </row>
    <row r="192" spans="1:8" x14ac:dyDescent="0.25">
      <c r="C192" s="10" t="s">
        <v>116</v>
      </c>
      <c r="D192" s="10"/>
      <c r="E192" s="25"/>
      <c r="F192" s="44">
        <f>SUMIF($E$198:$E$206,C192,H202:H213)</f>
        <v>0</v>
      </c>
      <c r="G192" s="45">
        <f t="shared" si="4"/>
        <v>0</v>
      </c>
      <c r="H192" s="10"/>
    </row>
    <row r="193" spans="3:8" x14ac:dyDescent="0.25">
      <c r="C193" s="10" t="s">
        <v>117</v>
      </c>
      <c r="D193" s="10"/>
      <c r="E193" s="25"/>
      <c r="F193" s="44">
        <f>SUMIF($E$198:$E$206,C193,H200:H214)</f>
        <v>0</v>
      </c>
      <c r="G193" s="45">
        <f t="shared" si="4"/>
        <v>0</v>
      </c>
      <c r="H193" s="10"/>
    </row>
    <row r="194" spans="3:8" x14ac:dyDescent="0.25">
      <c r="C194" s="10" t="s">
        <v>118</v>
      </c>
      <c r="D194" s="10"/>
      <c r="E194" s="25"/>
      <c r="F194" s="44">
        <f ca="1">SUMIF($E$198:$E$206,C194,H208:H215)</f>
        <v>0</v>
      </c>
      <c r="G194" s="45">
        <f t="shared" ca="1" si="4"/>
        <v>0</v>
      </c>
      <c r="H194" s="10"/>
    </row>
    <row r="195" spans="3:8" x14ac:dyDescent="0.25">
      <c r="C195" s="10" t="s">
        <v>119</v>
      </c>
      <c r="D195" s="10"/>
      <c r="E195" s="25"/>
      <c r="F195" s="44">
        <f ca="1">SUMIF($E$198:$E$206,C195,H209:H216)</f>
        <v>0</v>
      </c>
      <c r="G195" s="45">
        <f t="shared" ca="1" si="4"/>
        <v>0</v>
      </c>
      <c r="H195" s="10"/>
    </row>
    <row r="198" spans="3:8" x14ac:dyDescent="0.25">
      <c r="E198" s="10" t="s">
        <v>110</v>
      </c>
      <c r="F198" s="46" t="s">
        <v>120</v>
      </c>
      <c r="G198" s="10">
        <f>SUMIF($H$7:$H$89,F198,$E$7:$E$157)</f>
        <v>0</v>
      </c>
      <c r="H198" s="10">
        <f>SUMIF($H$7:$H$89,F198,$F$7:$F$89)</f>
        <v>0</v>
      </c>
    </row>
    <row r="199" spans="3:8" x14ac:dyDescent="0.25">
      <c r="E199" s="10" t="s">
        <v>112</v>
      </c>
      <c r="F199" s="46" t="s">
        <v>121</v>
      </c>
      <c r="G199" s="10">
        <f t="shared" ref="G199:G207" si="5">SUMIF($H$7:$H$89,F199,$E$7:$E$157)</f>
        <v>0</v>
      </c>
      <c r="H199" s="10">
        <f t="shared" ref="H199:H207" si="6">SUMIF($H$7:$H$89,F199,$F$7:$F$89)</f>
        <v>0</v>
      </c>
    </row>
    <row r="200" spans="3:8" x14ac:dyDescent="0.25">
      <c r="E200" s="10" t="s">
        <v>110</v>
      </c>
      <c r="F200" s="10" t="s">
        <v>122</v>
      </c>
      <c r="G200" s="10">
        <f t="shared" si="5"/>
        <v>0</v>
      </c>
      <c r="H200" s="10">
        <f t="shared" si="6"/>
        <v>0</v>
      </c>
    </row>
    <row r="201" spans="3:8" x14ac:dyDescent="0.25">
      <c r="E201" s="10" t="s">
        <v>110</v>
      </c>
      <c r="F201" s="46" t="s">
        <v>123</v>
      </c>
      <c r="G201" s="10">
        <f t="shared" si="5"/>
        <v>0</v>
      </c>
      <c r="H201" s="10">
        <f t="shared" si="6"/>
        <v>0</v>
      </c>
    </row>
    <row r="202" spans="3:8" x14ac:dyDescent="0.25">
      <c r="E202" s="10" t="s">
        <v>113</v>
      </c>
      <c r="F202" s="10" t="s">
        <v>124</v>
      </c>
      <c r="G202" s="10">
        <f t="shared" si="5"/>
        <v>0</v>
      </c>
      <c r="H202" s="10">
        <f t="shared" si="6"/>
        <v>0</v>
      </c>
    </row>
    <row r="203" spans="3:8" x14ac:dyDescent="0.25">
      <c r="E203" s="10" t="s">
        <v>110</v>
      </c>
      <c r="F203" s="46" t="s">
        <v>125</v>
      </c>
      <c r="G203" s="10">
        <f t="shared" si="5"/>
        <v>0</v>
      </c>
      <c r="H203" s="10">
        <f t="shared" si="6"/>
        <v>0</v>
      </c>
    </row>
    <row r="204" spans="3:8" x14ac:dyDescent="0.25">
      <c r="E204" s="10" t="s">
        <v>112</v>
      </c>
      <c r="F204" s="46" t="s">
        <v>126</v>
      </c>
      <c r="G204" s="10">
        <f t="shared" si="5"/>
        <v>0</v>
      </c>
      <c r="H204" s="10">
        <f t="shared" si="6"/>
        <v>0</v>
      </c>
    </row>
    <row r="205" spans="3:8" x14ac:dyDescent="0.25">
      <c r="E205" s="10" t="s">
        <v>110</v>
      </c>
      <c r="F205" s="46" t="s">
        <v>127</v>
      </c>
      <c r="G205" s="10">
        <f t="shared" si="5"/>
        <v>0</v>
      </c>
      <c r="H205" s="10">
        <f t="shared" si="6"/>
        <v>0</v>
      </c>
    </row>
    <row r="206" spans="3:8" x14ac:dyDescent="0.25">
      <c r="E206" s="10" t="s">
        <v>113</v>
      </c>
      <c r="F206" s="10" t="s">
        <v>128</v>
      </c>
      <c r="G206" s="10">
        <f t="shared" si="5"/>
        <v>0</v>
      </c>
      <c r="H206" s="10">
        <f t="shared" si="6"/>
        <v>0</v>
      </c>
    </row>
    <row r="207" spans="3:8" x14ac:dyDescent="0.25">
      <c r="E207" s="10" t="s">
        <v>113</v>
      </c>
      <c r="F207" s="46" t="s">
        <v>129</v>
      </c>
      <c r="G207" s="10">
        <f t="shared" si="5"/>
        <v>0</v>
      </c>
      <c r="H207" s="10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7"/>
    </row>
    <row r="212" spans="5:5" x14ac:dyDescent="0.25">
      <c r="E212" s="47"/>
    </row>
    <row r="213" spans="5:5" x14ac:dyDescent="0.25">
      <c r="E213" s="48"/>
    </row>
    <row r="214" spans="5:5" x14ac:dyDescent="0.25">
      <c r="E214" s="48"/>
    </row>
    <row r="215" spans="5:5" x14ac:dyDescent="0.25">
      <c r="E215" s="48"/>
    </row>
    <row r="216" spans="5:5" x14ac:dyDescent="0.25">
      <c r="E216" s="48"/>
    </row>
    <row r="217" spans="5:5" x14ac:dyDescent="0.25">
      <c r="E217" s="48"/>
    </row>
    <row r="218" spans="5:5" x14ac:dyDescent="0.25">
      <c r="E218" s="48"/>
    </row>
    <row r="219" spans="5:5" x14ac:dyDescent="0.25">
      <c r="E219" s="48"/>
    </row>
    <row r="220" spans="5:5" x14ac:dyDescent="0.25">
      <c r="E220"/>
    </row>
    <row r="221" spans="5:5" x14ac:dyDescent="0.25">
      <c r="E221" s="47"/>
    </row>
    <row r="222" spans="5:5" x14ac:dyDescent="0.25">
      <c r="E222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2022-03-10T12:40:04Z</dcterms:created>
  <dcterms:modified xsi:type="dcterms:W3CDTF">2022-03-10T12:40:17Z</dcterms:modified>
</cp:coreProperties>
</file>