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D2E691BD-7CA8-4E89-A6EB-35FBC76AA5A2}" xr6:coauthVersionLast="47" xr6:coauthVersionMax="47" xr10:uidLastSave="{00000000-0000-0000-0000-000000000000}"/>
  <bookViews>
    <workbookView xWindow="-120" yWindow="-120" windowWidth="20730" windowHeight="11160" xr2:uid="{4BEF19D9-C16F-4D23-9648-5B352B0FBE0B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I'!$C$6:$H$157</definedName>
    <definedName name="_xlnm.Print_Area" localSheetId="0">'E-TIER 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E7" i="1"/>
  <c r="D7" i="1"/>
  <c r="C7" i="1"/>
  <c r="D4" i="1"/>
  <c r="F158" i="1" l="1"/>
  <c r="G199" i="1"/>
  <c r="G201" i="1"/>
  <c r="G203" i="1"/>
  <c r="G205" i="1"/>
  <c r="G207" i="1"/>
  <c r="H199" i="1"/>
  <c r="H201" i="1"/>
  <c r="H203" i="1"/>
  <c r="H205" i="1"/>
  <c r="H207" i="1"/>
  <c r="F168" i="1"/>
  <c r="G198" i="1"/>
  <c r="G208" i="1" s="1"/>
  <c r="G200" i="1"/>
  <c r="G202" i="1"/>
  <c r="G204" i="1"/>
  <c r="G206" i="1"/>
  <c r="H198" i="1"/>
  <c r="H200" i="1"/>
  <c r="H202" i="1"/>
  <c r="F189" i="1" s="1"/>
  <c r="H204" i="1"/>
  <c r="H208" i="1" l="1"/>
  <c r="F186" i="1"/>
  <c r="G186" i="1" s="1"/>
  <c r="F170" i="1"/>
  <c r="F188" i="1"/>
  <c r="G188" i="1" s="1"/>
  <c r="G73" i="1" l="1"/>
  <c r="G71" i="1"/>
  <c r="G69" i="1"/>
  <c r="G67" i="1"/>
  <c r="G65" i="1"/>
  <c r="G63" i="1"/>
  <c r="G61" i="1"/>
  <c r="G59" i="1"/>
  <c r="G57" i="1"/>
  <c r="G55" i="1"/>
  <c r="G75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157" i="1"/>
  <c r="G11" i="1"/>
  <c r="G27" i="1"/>
  <c r="G43" i="1"/>
  <c r="G187" i="1"/>
  <c r="G194" i="1"/>
  <c r="G21" i="1"/>
  <c r="G37" i="1"/>
  <c r="G53" i="1"/>
  <c r="G191" i="1"/>
  <c r="G7" i="1"/>
  <c r="G162" i="1"/>
  <c r="G17" i="1"/>
  <c r="G33" i="1"/>
  <c r="G184" i="1"/>
  <c r="G185" i="1"/>
  <c r="G15" i="1"/>
  <c r="G31" i="1"/>
  <c r="G47" i="1"/>
  <c r="G193" i="1"/>
  <c r="G9" i="1"/>
  <c r="G25" i="1"/>
  <c r="G41" i="1"/>
  <c r="G74" i="1"/>
  <c r="G195" i="1"/>
  <c r="G23" i="1"/>
  <c r="G39" i="1"/>
  <c r="G190" i="1"/>
  <c r="G49" i="1"/>
  <c r="G192" i="1"/>
  <c r="G19" i="1"/>
  <c r="G35" i="1"/>
  <c r="G51" i="1"/>
  <c r="G166" i="1"/>
  <c r="G13" i="1"/>
  <c r="G29" i="1"/>
  <c r="G45" i="1"/>
  <c r="G76" i="1"/>
  <c r="G158" i="1"/>
  <c r="G168" i="1"/>
  <c r="G189" i="1"/>
  <c r="F181" i="1"/>
</calcChain>
</file>

<file path=xl/sharedStrings.xml><?xml version="1.0" encoding="utf-8"?>
<sst xmlns="http://schemas.openxmlformats.org/spreadsheetml/2006/main" count="151" uniqueCount="131">
  <si>
    <t>NAME OF PENSION FUND</t>
  </si>
  <si>
    <t>ADITYA BIRLA SUN LIFE PENSION MANAGEMENT LIMITED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</si>
  <si>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</si>
  <si>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</si>
  <si>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</si>
  <si>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</si>
  <si>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</si>
  <si>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</si>
  <si>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</si>
  <si>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</si>
  <si>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</si>
  <si>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</si>
  <si>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INE001A01036</t>
  </si>
  <si>
    <t>INE795G01014</t>
  </si>
  <si>
    <t>INE226A01021</t>
  </si>
  <si>
    <t>INE044A01036</t>
  </si>
  <si>
    <t>INE918I01018</t>
  </si>
  <si>
    <t>INE467B01029</t>
  </si>
  <si>
    <t>INE628A01036</t>
  </si>
  <si>
    <t>INE208A01029</t>
  </si>
  <si>
    <t>INE752E01010</t>
  </si>
  <si>
    <t>INE155A01022</t>
  </si>
  <si>
    <t>INE263A01024</t>
  </si>
  <si>
    <t>INE101A01026</t>
  </si>
  <si>
    <t>INE298A01020</t>
  </si>
  <si>
    <t>INE018A01030</t>
  </si>
  <si>
    <t>INE070A01015</t>
  </si>
  <si>
    <t>INE481G01011</t>
  </si>
  <si>
    <t>INE016A01026</t>
  </si>
  <si>
    <t>INE192A01025</t>
  </si>
  <si>
    <t>INE090A01021</t>
  </si>
  <si>
    <t>INE465A01025</t>
  </si>
  <si>
    <t>INE216A01030</t>
  </si>
  <si>
    <t>INE129A01019</t>
  </si>
  <si>
    <t>INE123W01016</t>
  </si>
  <si>
    <t>INE089A01023</t>
  </si>
  <si>
    <t>INE797F01012</t>
  </si>
  <si>
    <t>INE854D01024</t>
  </si>
  <si>
    <t>INE066A01021</t>
  </si>
  <si>
    <t>INE012A01025</t>
  </si>
  <si>
    <t>INE397D01024</t>
  </si>
  <si>
    <t>INE917I01010</t>
  </si>
  <si>
    <t>INE111A01025</t>
  </si>
  <si>
    <t>INE079A01024</t>
  </si>
  <si>
    <t>INE029A01011</t>
  </si>
  <si>
    <t>INE256A01028</t>
  </si>
  <si>
    <t>INE686F01025</t>
  </si>
  <si>
    <t>INE021A01026</t>
  </si>
  <si>
    <t>INE280A01028</t>
  </si>
  <si>
    <t>INE030A01027</t>
  </si>
  <si>
    <t>INE002A01018</t>
  </si>
  <si>
    <t>INE237A01028</t>
  </si>
  <si>
    <t>INE296A01024</t>
  </si>
  <si>
    <t>INE585B01010</t>
  </si>
  <si>
    <t>INE765G01017</t>
  </si>
  <si>
    <t>INE860A01027</t>
  </si>
  <si>
    <t>INE299U01018</t>
  </si>
  <si>
    <t>IN9397D01014</t>
  </si>
  <si>
    <t>INE038A01020</t>
  </si>
  <si>
    <t>INE040A01034</t>
  </si>
  <si>
    <t>INE121A01024</t>
  </si>
  <si>
    <t>INE669C01036</t>
  </si>
  <si>
    <t>INE242A01010</t>
  </si>
  <si>
    <t>INE081A01012</t>
  </si>
  <si>
    <t>INE671A01010</t>
  </si>
  <si>
    <t>INE245A01021</t>
  </si>
  <si>
    <t>INE095A01012</t>
  </si>
  <si>
    <t>INE721A01013</t>
  </si>
  <si>
    <t>INE073K01018</t>
  </si>
  <si>
    <t>INE009A01021</t>
  </si>
  <si>
    <t>INE059A01026</t>
  </si>
  <si>
    <t>INE075A01022</t>
  </si>
  <si>
    <t>INE414G01012</t>
  </si>
  <si>
    <t>INE154A01025</t>
  </si>
  <si>
    <t>INE203G01027</t>
  </si>
  <si>
    <t>INE361B01024</t>
  </si>
  <si>
    <t>INE062A01020</t>
  </si>
  <si>
    <t>INE761H01022</t>
  </si>
  <si>
    <t>INE733E01010</t>
  </si>
  <si>
    <t>INE849A01020</t>
  </si>
  <si>
    <t>INE239A01016</t>
  </si>
  <si>
    <t>INE238A01034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</si>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</sst>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166" fontId="0" fillId="0" borderId="0" xfId="0" applyNumberFormat="1"/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1C83CE-2665-4520-AB7C-420B544F8571}" name="Table1345676234" displayName="Table1345676234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1387DB3D-3587-4220-89A6-88147F58C719}" name="ISIN No." dataDxfId="6"/>
    <tableColumn id="2" xr3:uid="{423A03DE-CEE4-46F7-96F8-9882EA96F23E}" name="Name of the Instrument" dataDxfId="5">
      <calculatedColumnFormula>VLOOKUP(Table1345676234[[#This Row],[ISIN No.]],'[1]Crisil data '!E:F,2,0)</calculatedColumnFormula>
    </tableColumn>
    <tableColumn id="3" xr3:uid="{B677BB4A-EC6C-44BE-8519-729487187C56}" name="Industry " dataDxfId="4">
      <calculatedColumnFormula>VLOOKUP(Table1345676234[[#This Row],[ISIN No.]],'[1]Crisil data '!E:I,5,0)</calculatedColumnFormula>
    </tableColumn>
    <tableColumn id="4" xr3:uid="{8266D6BF-0B9A-43D0-9ABE-B267B22AC702}" name="Quantity" dataDxfId="3" dataCellStyle="Comma">
      <calculatedColumnFormula>SUMIFS('[1]Crisil data '!L:L,'[1]Crisil data '!AI:AI,$D$3,'[1]Crisil data '!E:E,Table1345676234[[#This Row],[ISIN No.]])</calculatedColumnFormula>
    </tableColumn>
    <tableColumn id="5" xr3:uid="{1776DF0B-DCEE-4478-8878-9A1FD2517407}" name="Market Value" dataDxfId="2">
      <calculatedColumnFormula>SUMIFS('[1]Crisil data '!M:M,'[1]Crisil data '!AI:AI,$D$3,'[1]Crisil data '!E:E,Table1345676234[[#This Row],[ISIN No.]])</calculatedColumnFormula>
    </tableColumn>
    <tableColumn id="6" xr3:uid="{8867C397-ADF8-44C3-AF70-34A288D622BC}" name="% of Portfolio" dataDxfId="1" dataCellStyle="Percent">
      <calculatedColumnFormula>+F7/$F$170</calculatedColumnFormula>
    </tableColumn>
    <tableColumn id="7" xr3:uid="{528C6826-C77B-4912-B6EC-BBEC271F9CE4}" name="Ratings" dataDxfId="0">
      <calculatedColumnFormula>VLOOKUP(Table1345676234[[#This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EEB6-913B-4C6B-A0CA-ACA1B01A5BFD}">
  <dimension ref="A2:H222"/>
  <sheetViews>
    <sheetView showGridLines="0" tabSelected="1" view="pageBreakPreview" topLeftCell="A161" zoomScale="87" zoomScaleNormal="100" zoomScaleSheetLayoutView="87" workbookViewId="0">
      <selection activeCell="D175" sqref="D175:D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28th Feb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VLOOKUP(Table1345676234[[#This Row],[ISIN No.]],'[1]Crisil data '!E:F,2,0)</f>
        <v>HOUSING DEVELOPMENT FINANCE CORPORATION</v>
      </c>
      <c r="D7" s="10" t="str">
        <f>VLOOKUP(Table1345676234[[#This Row],[ISIN No.]],'[1]Crisil data '!E:I,5,0)</f>
        <v>Activities of specialized institutions granting credit for house purchases</v>
      </c>
      <c r="E7" s="11">
        <f>SUMIFS('[1]Crisil data '!L:L,'[1]Crisil data '!AI:AI,$D$3,'[1]Crisil data '!E:E,Table1345676234[[#This Row],[ISIN No.]])</f>
        <v>37911</v>
      </c>
      <c r="F7" s="10">
        <f>SUMIFS('[1]Crisil data '!M:M,'[1]Crisil data '!AI:AI,$D$3,'[1]Crisil data '!E:E,Table1345676234[[#This Row],[ISIN No.]])</f>
        <v>89640559.5</v>
      </c>
      <c r="G7" s="12">
        <f t="shared" ref="G7:G70" si="0">+F7/$F$170</f>
        <v>4.1320667141308595E-2</v>
      </c>
      <c r="H7" s="13">
        <f>IFERROR(VLOOKUP(Table1345676234[[#This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VLOOKUP(Table1345676234[[#This Row],[ISIN No.]],'[1]Crisil data '!E:F,2,0)</f>
        <v>HDFC LIFE INSURANCE COMPANY LTD</v>
      </c>
      <c r="D8" s="10" t="str">
        <f>VLOOKUP(Table1345676234[[#This Row],[ISIN No.]],'[1]Crisil data '!E:I,5,0)</f>
        <v>Life insurance</v>
      </c>
      <c r="E8" s="11">
        <f>SUMIFS('[1]Crisil data '!L:L,'[1]Crisil data '!AI:AI,$D$3,'[1]Crisil data '!E:E,Table1345676234[[#This Row],[ISIN No.]])</f>
        <v>20000</v>
      </c>
      <c r="F8" s="10">
        <f>SUMIFS('[1]Crisil data '!M:M,'[1]Crisil data '!AI:AI,$D$3,'[1]Crisil data '!E:E,Table1345676234[[#This Row],[ISIN No.]])</f>
        <v>10464000</v>
      </c>
      <c r="G8" s="12">
        <f t="shared" si="0"/>
        <v>4.8234801676650969E-3</v>
      </c>
      <c r="H8" s="13">
        <f>IFERROR(VLOOKUP(Table1345676234[[#This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VLOOKUP(Table1345676234[[#This Row],[ISIN No.]],'[1]Crisil data '!E:F,2,0)</f>
        <v>VOLTAS LTD</v>
      </c>
      <c r="D9" s="10" t="str">
        <f>VLOOKUP(Table1345676234[[#This Row],[ISIN No.]],'[1]Crisil data '!E:I,5,0)</f>
        <v>Manufacture of air-conditioning machines, including motor vehicles airconditioners</v>
      </c>
      <c r="E9" s="11">
        <f>SUMIFS('[1]Crisil data '!L:L,'[1]Crisil data '!AI:AI,$D$3,'[1]Crisil data '!E:E,Table1345676234[[#This Row],[ISIN No.]])</f>
        <v>5625</v>
      </c>
      <c r="F9" s="10">
        <f>SUMIFS('[1]Crisil data '!M:M,'[1]Crisil data '!AI:AI,$D$3,'[1]Crisil data '!E:E,Table1345676234[[#This Row],[ISIN No.]])</f>
        <v>7105218.75</v>
      </c>
      <c r="G9" s="12">
        <f t="shared" si="0"/>
        <v>3.2752180550025987E-3</v>
      </c>
      <c r="H9" s="13">
        <f>IFERROR(VLOOKUP(Table1345676234[[#This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VLOOKUP(Table1345676234[[#This Row],[ISIN No.]],'[1]Crisil data '!E:F,2,0)</f>
        <v>SUN PHARMACEUTICALS INDUSTRIES LTD</v>
      </c>
      <c r="D10" s="10" t="str">
        <f>VLOOKUP(Table1345676234[[#This Row],[ISIN No.]],'[1]Crisil data '!E:I,5,0)</f>
        <v>Manufacture of medicinal substances used in the manufacture of pharmaceuticals:</v>
      </c>
      <c r="E10" s="11">
        <f>SUMIFS('[1]Crisil data '!L:L,'[1]Crisil data '!AI:AI,$D$3,'[1]Crisil data '!E:E,Table1345676234[[#This Row],[ISIN No.]])</f>
        <v>46855</v>
      </c>
      <c r="F10" s="10">
        <f>SUMIFS('[1]Crisil data '!M:M,'[1]Crisil data '!AI:AI,$D$3,'[1]Crisil data '!E:E,Table1345676234[[#This Row],[ISIN No.]])</f>
        <v>39540934.5</v>
      </c>
      <c r="G10" s="12">
        <f t="shared" si="0"/>
        <v>1.8226769244236871E-2</v>
      </c>
      <c r="H10" s="13">
        <f>IFERROR(VLOOKUP(Table1345676234[[#This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VLOOKUP(Table1345676234[[#This Row],[ISIN No.]],'[1]Crisil data '!E:F,2,0)</f>
        <v>BAJAJ FINSERV LTD</v>
      </c>
      <c r="D11" s="10" t="str">
        <f>VLOOKUP(Table1345676234[[#This Row],[ISIN No.]],'[1]Crisil data '!E:I,5,0)</f>
        <v>Other credit granting</v>
      </c>
      <c r="E11" s="11">
        <f>SUMIFS('[1]Crisil data '!L:L,'[1]Crisil data '!AI:AI,$D$3,'[1]Crisil data '!E:E,Table1345676234[[#This Row],[ISIN No.]])</f>
        <v>1039</v>
      </c>
      <c r="F11" s="10">
        <f>SUMIFS('[1]Crisil data '!M:M,'[1]Crisil data '!AI:AI,$D$3,'[1]Crisil data '!E:E,Table1345676234[[#This Row],[ISIN No.]])</f>
        <v>16637039.449999999</v>
      </c>
      <c r="G11" s="12">
        <f t="shared" si="0"/>
        <v>7.6690013222225567E-3</v>
      </c>
      <c r="H11" s="13">
        <f>IFERROR(VLOOKUP(Table1345676234[[#This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VLOOKUP(Table1345676234[[#This Row],[ISIN No.]],'[1]Crisil data '!E:F,2,0)</f>
        <v>TATA CONSULTANCY SERVICES LIMITED</v>
      </c>
      <c r="D12" s="10" t="str">
        <f>VLOOKUP(Table1345676234[[#This Row],[ISIN No.]],'[1]Crisil data '!E:I,5,0)</f>
        <v>Computer consultancy</v>
      </c>
      <c r="E12" s="11">
        <f>SUMIFS('[1]Crisil data '!L:L,'[1]Crisil data '!AI:AI,$D$3,'[1]Crisil data '!E:E,Table1345676234[[#This Row],[ISIN No.]])</f>
        <v>26109</v>
      </c>
      <c r="F12" s="10">
        <f>SUMIFS('[1]Crisil data '!M:M,'[1]Crisil data '!AI:AI,$D$3,'[1]Crisil data '!E:E,Table1345676234[[#This Row],[ISIN No.]])</f>
        <v>92796607.799999997</v>
      </c>
      <c r="G12" s="12">
        <f t="shared" si="0"/>
        <v>4.2775477575487025E-2</v>
      </c>
      <c r="H12" s="13">
        <f>IFERROR(VLOOKUP(Table1345676234[[#This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VLOOKUP(Table1345676234[[#This Row],[ISIN No.]],'[1]Crisil data '!E:F,2,0)</f>
        <v>UPL LIMITED</v>
      </c>
      <c r="D13" s="10" t="str">
        <f>VLOOKUP(Table1345676234[[#This Row],[ISIN No.]],'[1]Crisil data '!E:I,5,0)</f>
        <v>Manufacture of insecticides, rodenticides, fungicides, herbicides</v>
      </c>
      <c r="E13" s="11">
        <f>SUMIFS('[1]Crisil data '!L:L,'[1]Crisil data '!AI:AI,$D$3,'[1]Crisil data '!E:E,Table1345676234[[#This Row],[ISIN No.]])</f>
        <v>14400</v>
      </c>
      <c r="F13" s="10">
        <f>SUMIFS('[1]Crisil data '!M:M,'[1]Crisil data '!AI:AI,$D$3,'[1]Crisil data '!E:E,Table1345676234[[#This Row],[ISIN No.]])</f>
        <v>9582480</v>
      </c>
      <c r="G13" s="12">
        <f t="shared" si="0"/>
        <v>4.4171351526230349E-3</v>
      </c>
      <c r="H13" s="13">
        <f>IFERROR(VLOOKUP(Table1345676234[[#This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VLOOKUP(Table1345676234[[#This Row],[ISIN No.]],'[1]Crisil data '!E:F,2,0)</f>
        <v>ASHOK LEYLAND LTD</v>
      </c>
      <c r="D14" s="10" t="str">
        <f>VLOOKUP(Table1345676234[[#This Row],[ISIN No.]],'[1]Crisil data '!E:I,5,0)</f>
        <v>Manufacture of commercial vehicles such as vans, lorries, over-the-road</v>
      </c>
      <c r="E14" s="11">
        <f>SUMIFS('[1]Crisil data '!L:L,'[1]Crisil data '!AI:AI,$D$3,'[1]Crisil data '!E:E,Table1345676234[[#This Row],[ISIN No.]])</f>
        <v>113700</v>
      </c>
      <c r="F14" s="10">
        <f>SUMIFS('[1]Crisil data '!M:M,'[1]Crisil data '!AI:AI,$D$3,'[1]Crisil data '!E:E,Table1345676234[[#This Row],[ISIN No.]])</f>
        <v>13490505</v>
      </c>
      <c r="G14" s="12">
        <f t="shared" si="0"/>
        <v>6.2185763875465244E-3</v>
      </c>
      <c r="H14" s="13">
        <f>IFERROR(VLOOKUP(Table1345676234[[#This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VLOOKUP(Table1345676234[[#This Row],[ISIN No.]],'[1]Crisil data '!E:F,2,0)</f>
        <v>POWER GRID CORPORATION OF INDIA LIMITED</v>
      </c>
      <c r="D15" s="10" t="str">
        <f>VLOOKUP(Table1345676234[[#This Row],[ISIN No.]],'[1]Crisil data '!E:I,5,0)</f>
        <v>Transmission of electric energy</v>
      </c>
      <c r="E15" s="11">
        <f>SUMIFS('[1]Crisil data '!L:L,'[1]Crisil data '!AI:AI,$D$3,'[1]Crisil data '!E:E,Table1345676234[[#This Row],[ISIN No.]])</f>
        <v>76900</v>
      </c>
      <c r="F15" s="10">
        <f>SUMIFS('[1]Crisil data '!M:M,'[1]Crisil data '!AI:AI,$D$3,'[1]Crisil data '!E:E,Table1345676234[[#This Row],[ISIN No.]])</f>
        <v>16083635</v>
      </c>
      <c r="G15" s="12">
        <f t="shared" si="0"/>
        <v>7.4139042857859546E-3</v>
      </c>
      <c r="H15" s="13">
        <f>IFERROR(VLOOKUP(Table1345676234[[#This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VLOOKUP(Table1345676234[[#This Row],[ISIN No.]],'[1]Crisil data '!E:F,2,0)</f>
        <v>TATA MOTORS LTD</v>
      </c>
      <c r="D16" s="10" t="str">
        <f>VLOOKUP(Table1345676234[[#This Row],[ISIN No.]],'[1]Crisil data '!E:I,5,0)</f>
        <v>Manufacture of commercial vehicles such as vans, lorries, over-the-road</v>
      </c>
      <c r="E16" s="11">
        <f>SUMIFS('[1]Crisil data '!L:L,'[1]Crisil data '!AI:AI,$D$3,'[1]Crisil data '!E:E,Table1345676234[[#This Row],[ISIN No.]])</f>
        <v>42050</v>
      </c>
      <c r="F16" s="10">
        <f>SUMIFS('[1]Crisil data '!M:M,'[1]Crisil data '!AI:AI,$D$3,'[1]Crisil data '!E:E,Table1345676234[[#This Row],[ISIN No.]])</f>
        <v>19092802.5</v>
      </c>
      <c r="G16" s="12">
        <f t="shared" si="0"/>
        <v>8.8010086204029607E-3</v>
      </c>
      <c r="H16" s="13">
        <f>IFERROR(VLOOKUP(Table1345676234[[#This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VLOOKUP(Table1345676234[[#This Row],[ISIN No.]],'[1]Crisil data '!E:F,2,0)</f>
        <v>BHARAT ELECTRONICS LIMITED</v>
      </c>
      <c r="D17" s="10" t="str">
        <f>VLOOKUP(Table1345676234[[#This Row],[ISIN No.]],'[1]Crisil data '!E:I,5,0)</f>
        <v>Manufacture of radar equipment, GPS devices, search, detection, navig</v>
      </c>
      <c r="E17" s="11">
        <f>SUMIFS('[1]Crisil data '!L:L,'[1]Crisil data '!AI:AI,$D$3,'[1]Crisil data '!E:E,Table1345676234[[#This Row],[ISIN No.]])</f>
        <v>48900</v>
      </c>
      <c r="F17" s="10">
        <f>SUMIFS('[1]Crisil data '!M:M,'[1]Crisil data '!AI:AI,$D$3,'[1]Crisil data '!E:E,Table1345676234[[#This Row],[ISIN No.]])</f>
        <v>10291005</v>
      </c>
      <c r="G17" s="12">
        <f t="shared" si="0"/>
        <v>4.7437364796294301E-3</v>
      </c>
      <c r="H17" s="13">
        <f>IFERROR(VLOOKUP(Table1345676234[[#This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VLOOKUP(Table1345676234[[#This Row],[ISIN No.]],'[1]Crisil data '!E:F,2,0)</f>
        <v>MAHINDRA AND MAHINDRA LTD</v>
      </c>
      <c r="D18" s="10" t="str">
        <f>VLOOKUP(Table1345676234[[#This Row],[ISIN No.]],'[1]Crisil data '!E:I,5,0)</f>
        <v>Manufacture of tractors used in agriculture and forestry</v>
      </c>
      <c r="E18" s="11">
        <f>SUMIFS('[1]Crisil data '!L:L,'[1]Crisil data '!AI:AI,$D$3,'[1]Crisil data '!E:E,Table1345676234[[#This Row],[ISIN No.]])</f>
        <v>29548</v>
      </c>
      <c r="F18" s="10">
        <f>SUMIFS('[1]Crisil data '!M:M,'[1]Crisil data '!AI:AI,$D$3,'[1]Crisil data '!E:E,Table1345676234[[#This Row],[ISIN No.]])</f>
        <v>23368035.800000001</v>
      </c>
      <c r="G18" s="12">
        <f t="shared" si="0"/>
        <v>1.0771718008274847E-2</v>
      </c>
      <c r="H18" s="13">
        <f>IFERROR(VLOOKUP(Table1345676234[[#This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VLOOKUP(Table1345676234[[#This Row],[ISIN No.]],'[1]Crisil data '!E:F,2,0)</f>
        <v>CUMMINS INDIA LIMITED</v>
      </c>
      <c r="D19" s="10" t="str">
        <f>VLOOKUP(Table1345676234[[#This Row],[ISIN No.]],'[1]Crisil data '!E:I,5,0)</f>
        <v>Manufacture of engines and turbines, except aircraft, vehicle</v>
      </c>
      <c r="E19" s="11">
        <f>SUMIFS('[1]Crisil data '!L:L,'[1]Crisil data '!AI:AI,$D$3,'[1]Crisil data '!E:E,Table1345676234[[#This Row],[ISIN No.]])</f>
        <v>9950</v>
      </c>
      <c r="F19" s="10">
        <f>SUMIFS('[1]Crisil data '!M:M,'[1]Crisil data '!AI:AI,$D$3,'[1]Crisil data '!E:E,Table1345676234[[#This Row],[ISIN No.]])</f>
        <v>9524637.5</v>
      </c>
      <c r="G19" s="12">
        <f t="shared" si="0"/>
        <v>4.390472102967247E-3</v>
      </c>
      <c r="H19" s="13">
        <f>IFERROR(VLOOKUP(Table1345676234[[#This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VLOOKUP(Table1345676234[[#This Row],[ISIN No.]],'[1]Crisil data '!E:F,2,0)</f>
        <v>LARSEN AND TOUBRO LIMITED</v>
      </c>
      <c r="D20" s="10" t="str">
        <f>VLOOKUP(Table1345676234[[#This Row],[ISIN No.]],'[1]Crisil data '!E:I,5,0)</f>
        <v>Other civil engineering projects n.e.c.</v>
      </c>
      <c r="E20" s="11">
        <f>SUMIFS('[1]Crisil data '!L:L,'[1]Crisil data '!AI:AI,$D$3,'[1]Crisil data '!E:E,Table1345676234[[#This Row],[ISIN No.]])</f>
        <v>42136</v>
      </c>
      <c r="F20" s="10">
        <f>SUMIFS('[1]Crisil data '!M:M,'[1]Crisil data '!AI:AI,$D$3,'[1]Crisil data '!E:E,Table1345676234[[#This Row],[ISIN No.]])</f>
        <v>76550578</v>
      </c>
      <c r="G20" s="12">
        <f t="shared" si="0"/>
        <v>3.5286715864516448E-2</v>
      </c>
      <c r="H20" s="13">
        <f>IFERROR(VLOOKUP(Table1345676234[[#This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VLOOKUP(Table1345676234[[#This Row],[ISIN No.]],'[1]Crisil data '!E:F,2,0)</f>
        <v>Shree CEMENT LIMITED</v>
      </c>
      <c r="D21" s="10" t="str">
        <f>VLOOKUP(Table1345676234[[#This Row],[ISIN No.]],'[1]Crisil data '!E:I,5,0)</f>
        <v>Manufacture of other cement and plaster n.e.c.</v>
      </c>
      <c r="E21" s="11">
        <f>SUMIFS('[1]Crisil data '!L:L,'[1]Crisil data '!AI:AI,$D$3,'[1]Crisil data '!E:E,Table1345676234[[#This Row],[ISIN No.]])</f>
        <v>306</v>
      </c>
      <c r="F21" s="10">
        <f>SUMIFS('[1]Crisil data '!M:M,'[1]Crisil data '!AI:AI,$D$3,'[1]Crisil data '!E:E,Table1345676234[[#This Row],[ISIN No.]])</f>
        <v>7470898.2000000002</v>
      </c>
      <c r="G21" s="12">
        <f t="shared" si="0"/>
        <v>3.4437814700253129E-3</v>
      </c>
      <c r="H21" s="13">
        <f>IFERROR(VLOOKUP(Table1345676234[[#This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VLOOKUP(Table1345676234[[#This Row],[ISIN No.]],'[1]Crisil data '!E:F,2,0)</f>
        <v>UltraTech Cement Limited</v>
      </c>
      <c r="D22" s="10" t="str">
        <f>VLOOKUP(Table1345676234[[#This Row],[ISIN No.]],'[1]Crisil data '!E:I,5,0)</f>
        <v>Manufacture of clinkers and cement</v>
      </c>
      <c r="E22" s="11">
        <f>SUMIFS('[1]Crisil data '!L:L,'[1]Crisil data '!AI:AI,$D$3,'[1]Crisil data '!E:E,Table1345676234[[#This Row],[ISIN No.]])</f>
        <v>5555</v>
      </c>
      <c r="F22" s="10">
        <f>SUMIFS('[1]Crisil data '!M:M,'[1]Crisil data '!AI:AI,$D$3,'[1]Crisil data '!E:E,Table1345676234[[#This Row],[ISIN No.]])</f>
        <v>36484684.5</v>
      </c>
      <c r="G22" s="12">
        <f t="shared" si="0"/>
        <v>1.6817961784142601E-2</v>
      </c>
      <c r="H22" s="13">
        <f>IFERROR(VLOOKUP(Table1345676234[[#This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VLOOKUP(Table1345676234[[#This Row],[ISIN No.]],'[1]Crisil data '!E:F,2,0)</f>
        <v>Dabur India Limited</v>
      </c>
      <c r="D23" s="10" t="str">
        <f>VLOOKUP(Table1345676234[[#This Row],[ISIN No.]],'[1]Crisil data '!E:I,5,0)</f>
        <v>Manufacture of hair oil, shampoo, hair dye etc.</v>
      </c>
      <c r="E23" s="11">
        <f>SUMIFS('[1]Crisil data '!L:L,'[1]Crisil data '!AI:AI,$D$3,'[1]Crisil data '!E:E,Table1345676234[[#This Row],[ISIN No.]])</f>
        <v>18400</v>
      </c>
      <c r="F23" s="10">
        <f>SUMIFS('[1]Crisil data '!M:M,'[1]Crisil data '!AI:AI,$D$3,'[1]Crisil data '!E:E,Table1345676234[[#This Row],[ISIN No.]])</f>
        <v>10365640</v>
      </c>
      <c r="G23" s="12">
        <f t="shared" si="0"/>
        <v>4.7781401916242392E-3</v>
      </c>
      <c r="H23" s="13">
        <f>IFERROR(VLOOKUP(Table1345676234[[#This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VLOOKUP(Table1345676234[[#This Row],[ISIN No.]],'[1]Crisil data '!E:F,2,0)</f>
        <v>Tata Consumer Products Limited</v>
      </c>
      <c r="D24" s="10" t="str">
        <f>VLOOKUP(Table1345676234[[#This Row],[ISIN No.]],'[1]Crisil data '!E:I,5,0)</f>
        <v>Processing and blending of tea including manufacture of instant tea</v>
      </c>
      <c r="E24" s="11">
        <f>SUMIFS('[1]Crisil data '!L:L,'[1]Crisil data '!AI:AI,$D$3,'[1]Crisil data '!E:E,Table1345676234[[#This Row],[ISIN No.]])</f>
        <v>15770</v>
      </c>
      <c r="F24" s="10">
        <f>SUMIFS('[1]Crisil data '!M:M,'[1]Crisil data '!AI:AI,$D$3,'[1]Crisil data '!E:E,Table1345676234[[#This Row],[ISIN No.]])</f>
        <v>11332322</v>
      </c>
      <c r="G24" s="12">
        <f t="shared" si="0"/>
        <v>5.2237414392770328E-3</v>
      </c>
      <c r="H24" s="13">
        <f>IFERROR(VLOOKUP(Table1345676234[[#This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VLOOKUP(Table1345676234[[#This Row],[ISIN No.]],'[1]Crisil data '!E:F,2,0)</f>
        <v>ICICI BANK LTD</v>
      </c>
      <c r="D25" s="10" t="str">
        <f>VLOOKUP(Table1345676234[[#This Row],[ISIN No.]],'[1]Crisil data '!E:I,5,0)</f>
        <v>Monetary intermediation of commercial banks, saving banks. postal savings</v>
      </c>
      <c r="E25" s="11">
        <f>SUMIFS('[1]Crisil data '!L:L,'[1]Crisil data '!AI:AI,$D$3,'[1]Crisil data '!E:E,Table1345676234[[#This Row],[ISIN No.]])</f>
        <v>225116</v>
      </c>
      <c r="F25" s="10">
        <f>SUMIFS('[1]Crisil data '!M:M,'[1]Crisil data '!AI:AI,$D$3,'[1]Crisil data '!E:E,Table1345676234[[#This Row],[ISIN No.]])</f>
        <v>167193653.19999999</v>
      </c>
      <c r="G25" s="12">
        <f t="shared" si="0"/>
        <v>7.7069502137774845E-2</v>
      </c>
      <c r="H25" s="13">
        <f>IFERROR(VLOOKUP(Table1345676234[[#This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VLOOKUP(Table1345676234[[#This Row],[ISIN No.]],'[1]Crisil data '!E:F,2,0)</f>
        <v>Bharat Forge Limited</v>
      </c>
      <c r="D26" s="10" t="str">
        <f>VLOOKUP(Table1345676234[[#This Row],[ISIN No.]],'[1]Crisil data '!E:I,5,0)</f>
        <v>Forging, pressing, stamping and roll-forming of metal; powder metallurgy</v>
      </c>
      <c r="E26" s="11">
        <f>SUMIFS('[1]Crisil data '!L:L,'[1]Crisil data '!AI:AI,$D$3,'[1]Crisil data '!E:E,Table1345676234[[#This Row],[ISIN No.]])</f>
        <v>22165</v>
      </c>
      <c r="F26" s="10">
        <f>SUMIFS('[1]Crisil data '!M:M,'[1]Crisil data '!AI:AI,$D$3,'[1]Crisil data '!E:E,Table1345676234[[#This Row],[ISIN No.]])</f>
        <v>15042277.25</v>
      </c>
      <c r="G26" s="12">
        <f t="shared" si="0"/>
        <v>6.9338805420388833E-3</v>
      </c>
      <c r="H26" s="13">
        <f>IFERROR(VLOOKUP(Table1345676234[[#This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VLOOKUP(Table1345676234[[#This Row],[ISIN No.]],'[1]Crisil data '!E:F,2,0)</f>
        <v>Britannia Industries Limited</v>
      </c>
      <c r="D27" s="10" t="str">
        <f>VLOOKUP(Table1345676234[[#This Row],[ISIN No.]],'[1]Crisil data '!E:I,5,0)</f>
        <v>Manufacture of biscuits, cakes, pastries, rusks etc.</v>
      </c>
      <c r="E27" s="11">
        <f>SUMIFS('[1]Crisil data '!L:L,'[1]Crisil data '!AI:AI,$D$3,'[1]Crisil data '!E:E,Table1345676234[[#This Row],[ISIN No.]])</f>
        <v>1910</v>
      </c>
      <c r="F27" s="10">
        <f>SUMIFS('[1]Crisil data '!M:M,'[1]Crisil data '!AI:AI,$D$3,'[1]Crisil data '!E:E,Table1345676234[[#This Row],[ISIN No.]])</f>
        <v>6546429.5</v>
      </c>
      <c r="G27" s="12">
        <f t="shared" si="0"/>
        <v>3.0176388438711522E-3</v>
      </c>
      <c r="H27" s="13">
        <f>IFERROR(VLOOKUP(Table1345676234[[#This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VLOOKUP(Table1345676234[[#This Row],[ISIN No.]],'[1]Crisil data '!E:F,2,0)</f>
        <v>GAIL (INDIA) LIMITED</v>
      </c>
      <c r="D28" s="10" t="str">
        <f>VLOOKUP(Table1345676234[[#This Row],[ISIN No.]],'[1]Crisil data '!E:I,5,0)</f>
        <v>Disrtibution and sale of gaseous fuels through mains</v>
      </c>
      <c r="E28" s="11">
        <f>SUMIFS('[1]Crisil data '!L:L,'[1]Crisil data '!AI:AI,$D$3,'[1]Crisil data '!E:E,Table1345676234[[#This Row],[ISIN No.]])</f>
        <v>97990</v>
      </c>
      <c r="F28" s="10">
        <f>SUMIFS('[1]Crisil data '!M:M,'[1]Crisil data '!AI:AI,$D$3,'[1]Crisil data '!E:E,Table1345676234[[#This Row],[ISIN No.]])</f>
        <v>14193851.5</v>
      </c>
      <c r="G28" s="12">
        <f t="shared" si="0"/>
        <v>6.5427906358021303E-3</v>
      </c>
      <c r="H28" s="13">
        <f>IFERROR(VLOOKUP(Table1345676234[[#This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VLOOKUP(Table1345676234[[#This Row],[ISIN No.]],'[1]Crisil data '!E:F,2,0)</f>
        <v>SBI LIFE INSURANCE COMPANY LIMITED</v>
      </c>
      <c r="D29" s="10" t="str">
        <f>VLOOKUP(Table1345676234[[#This Row],[ISIN No.]],'[1]Crisil data '!E:I,5,0)</f>
        <v>Life insurance</v>
      </c>
      <c r="E29" s="11">
        <f>SUMIFS('[1]Crisil data '!L:L,'[1]Crisil data '!AI:AI,$D$3,'[1]Crisil data '!E:E,Table1345676234[[#This Row],[ISIN No.]])</f>
        <v>17060</v>
      </c>
      <c r="F29" s="10">
        <f>SUMIFS('[1]Crisil data '!M:M,'[1]Crisil data '!AI:AI,$D$3,'[1]Crisil data '!E:E,Table1345676234[[#This Row],[ISIN No.]])</f>
        <v>18086159</v>
      </c>
      <c r="G29" s="12">
        <f t="shared" si="0"/>
        <v>8.3369867398449555E-3</v>
      </c>
      <c r="H29" s="13">
        <f>IFERROR(VLOOKUP(Table1345676234[[#This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VLOOKUP(Table1345676234[[#This Row],[ISIN No.]],'[1]Crisil data '!E:F,2,0)</f>
        <v>Dr. Reddy's Laboratories Limited</v>
      </c>
      <c r="D30" s="10" t="str">
        <f>VLOOKUP(Table1345676234[[#This Row],[ISIN No.]],'[1]Crisil data '!E:I,5,0)</f>
        <v>Manufacture of allopathic pharmaceutical preparations</v>
      </c>
      <c r="E30" s="11">
        <f>SUMIFS('[1]Crisil data '!L:L,'[1]Crisil data '!AI:AI,$D$3,'[1]Crisil data '!E:E,Table1345676234[[#This Row],[ISIN No.]])</f>
        <v>4515</v>
      </c>
      <c r="F30" s="10">
        <f>SUMIFS('[1]Crisil data '!M:M,'[1]Crisil data '!AI:AI,$D$3,'[1]Crisil data '!E:E,Table1345676234[[#This Row],[ISIN No.]])</f>
        <v>18346251</v>
      </c>
      <c r="G30" s="12">
        <f t="shared" si="0"/>
        <v>8.4568786171163954E-3</v>
      </c>
      <c r="H30" s="13">
        <f>IFERROR(VLOOKUP(Table1345676234[[#This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VLOOKUP(Table1345676234[[#This Row],[ISIN No.]],'[1]Crisil data '!E:F,2,0)</f>
        <v>Jubilant Foodworks Limited.</v>
      </c>
      <c r="D31" s="10" t="str">
        <f>VLOOKUP(Table1345676234[[#This Row],[ISIN No.]],'[1]Crisil data '!E:I,5,0)</f>
        <v>Restaurants without bars</v>
      </c>
      <c r="E31" s="11">
        <f>SUMIFS('[1]Crisil data '!L:L,'[1]Crisil data '!AI:AI,$D$3,'[1]Crisil data '!E:E,Table1345676234[[#This Row],[ISIN No.]])</f>
        <v>1775</v>
      </c>
      <c r="F31" s="10">
        <f>SUMIFS('[1]Crisil data '!M:M,'[1]Crisil data '!AI:AI,$D$3,'[1]Crisil data '!E:E,Table1345676234[[#This Row],[ISIN No.]])</f>
        <v>5166137.5</v>
      </c>
      <c r="G31" s="12">
        <f t="shared" si="0"/>
        <v>2.3813801390176743E-3</v>
      </c>
      <c r="H31" s="13">
        <f>IFERROR(VLOOKUP(Table1345676234[[#This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VLOOKUP(Table1345676234[[#This Row],[ISIN No.]],'[1]Crisil data '!E:F,2,0)</f>
        <v>United Spirits Limited</v>
      </c>
      <c r="D32" s="10" t="str">
        <f>VLOOKUP(Table1345676234[[#This Row],[ISIN No.]],'[1]Crisil data '!E:I,5,0)</f>
        <v>Manufacture of distilled, potable, alcoholic beverages</v>
      </c>
      <c r="E32" s="11">
        <f>SUMIFS('[1]Crisil data '!L:L,'[1]Crisil data '!AI:AI,$D$3,'[1]Crisil data '!E:E,Table1345676234[[#This Row],[ISIN No.]])</f>
        <v>13000</v>
      </c>
      <c r="F32" s="10">
        <f>SUMIFS('[1]Crisil data '!M:M,'[1]Crisil data '!AI:AI,$D$3,'[1]Crisil data '!E:E,Table1345676234[[#This Row],[ISIN No.]])</f>
        <v>11506950</v>
      </c>
      <c r="G32" s="12">
        <f t="shared" si="0"/>
        <v>5.3042378741699056E-3</v>
      </c>
      <c r="H32" s="13">
        <f>IFERROR(VLOOKUP(Table1345676234[[#This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VLOOKUP(Table1345676234[[#This Row],[ISIN No.]],'[1]Crisil data '!E:F,2,0)</f>
        <v>EICHER MOTORS LTD</v>
      </c>
      <c r="D33" s="10" t="str">
        <f>VLOOKUP(Table1345676234[[#This Row],[ISIN No.]],'[1]Crisil data '!E:I,5,0)</f>
        <v>Manufacture of motorcycles, scooters, mopeds etc. and their</v>
      </c>
      <c r="E33" s="11">
        <f>SUMIFS('[1]Crisil data '!L:L,'[1]Crisil data '!AI:AI,$D$3,'[1]Crisil data '!E:E,Table1345676234[[#This Row],[ISIN No.]])</f>
        <v>3790</v>
      </c>
      <c r="F33" s="10">
        <f>SUMIFS('[1]Crisil data '!M:M,'[1]Crisil data '!AI:AI,$D$3,'[1]Crisil data '!E:E,Table1345676234[[#This Row],[ISIN No.]])</f>
        <v>9815342</v>
      </c>
      <c r="G33" s="12">
        <f t="shared" si="0"/>
        <v>4.5244751028144375E-3</v>
      </c>
      <c r="H33" s="13">
        <f>IFERROR(VLOOKUP(Table1345676234[[#This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VLOOKUP(Table1345676234[[#This Row],[ISIN No.]],'[1]Crisil data '!E:F,2,0)</f>
        <v>ACC Limited.</v>
      </c>
      <c r="D34" s="10" t="str">
        <f>VLOOKUP(Table1345676234[[#This Row],[ISIN No.]],'[1]Crisil data '!E:I,5,0)</f>
        <v>Manufacture of clinkers and cement</v>
      </c>
      <c r="E34" s="11">
        <f>SUMIFS('[1]Crisil data '!L:L,'[1]Crisil data '!AI:AI,$D$3,'[1]Crisil data '!E:E,Table1345676234[[#This Row],[ISIN No.]])</f>
        <v>2475</v>
      </c>
      <c r="F34" s="10">
        <f>SUMIFS('[1]Crisil data '!M:M,'[1]Crisil data '!AI:AI,$D$3,'[1]Crisil data '!E:E,Table1345676234[[#This Row],[ISIN No.]])</f>
        <v>5170646.25</v>
      </c>
      <c r="G34" s="12">
        <f t="shared" si="0"/>
        <v>2.3834584901459197E-3</v>
      </c>
      <c r="H34" s="13">
        <f>IFERROR(VLOOKUP(Table1345676234[[#This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VLOOKUP(Table1345676234[[#This Row],[ISIN No.]],'[1]Crisil data '!E:F,2,0)</f>
        <v>BHARTI AIRTEL LTD</v>
      </c>
      <c r="D35" s="10" t="str">
        <f>VLOOKUP(Table1345676234[[#This Row],[ISIN No.]],'[1]Crisil data '!E:I,5,0)</f>
        <v>Activities of maintaining and operating pageing</v>
      </c>
      <c r="E35" s="11">
        <f>SUMIFS('[1]Crisil data '!L:L,'[1]Crisil data '!AI:AI,$D$3,'[1]Crisil data '!E:E,Table1345676234[[#This Row],[ISIN No.]])</f>
        <v>67232</v>
      </c>
      <c r="F35" s="10">
        <f>SUMIFS('[1]Crisil data '!M:M,'[1]Crisil data '!AI:AI,$D$3,'[1]Crisil data '!E:E,Table1345676234[[#This Row],[ISIN No.]])</f>
        <v>46154768</v>
      </c>
      <c r="G35" s="12">
        <f t="shared" si="0"/>
        <v>2.1275478601986208E-2</v>
      </c>
      <c r="H35" s="13">
        <f>IFERROR(VLOOKUP(Table1345676234[[#This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VLOOKUP(Table1345676234[[#This Row],[ISIN No.]],'[1]Crisil data '!E:F,2,0)</f>
        <v>Bajaj Auto Limited</v>
      </c>
      <c r="D36" s="10" t="str">
        <f>VLOOKUP(Table1345676234[[#This Row],[ISIN No.]],'[1]Crisil data '!E:I,5,0)</f>
        <v>Manufacture of motorcycles, scooters, mopeds etc. and their</v>
      </c>
      <c r="E36" s="11">
        <f>SUMIFS('[1]Crisil data '!L:L,'[1]Crisil data '!AI:AI,$D$3,'[1]Crisil data '!E:E,Table1345676234[[#This Row],[ISIN No.]])</f>
        <v>920</v>
      </c>
      <c r="F36" s="10">
        <f>SUMIFS('[1]Crisil data '!M:M,'[1]Crisil data '!AI:AI,$D$3,'[1]Crisil data '!E:E,Table1345676234[[#This Row],[ISIN No.]])</f>
        <v>3247922</v>
      </c>
      <c r="G36" s="12">
        <f t="shared" si="0"/>
        <v>1.4971604886394455E-3</v>
      </c>
      <c r="H36" s="13">
        <f>IFERROR(VLOOKUP(Table1345676234[[#This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VLOOKUP(Table1345676234[[#This Row],[ISIN No.]],'[1]Crisil data '!E:F,2,0)</f>
        <v>Container Corporation of India Limited</v>
      </c>
      <c r="D37" s="10" t="str">
        <f>VLOOKUP(Table1345676234[[#This Row],[ISIN No.]],'[1]Crisil data '!E:I,5,0)</f>
        <v>Freight rail transport</v>
      </c>
      <c r="E37" s="11">
        <f>SUMIFS('[1]Crisil data '!L:L,'[1]Crisil data '!AI:AI,$D$3,'[1]Crisil data '!E:E,Table1345676234[[#This Row],[ISIN No.]])</f>
        <v>13750</v>
      </c>
      <c r="F37" s="10">
        <f>SUMIFS('[1]Crisil data '!M:M,'[1]Crisil data '!AI:AI,$D$3,'[1]Crisil data '!E:E,Table1345676234[[#This Row],[ISIN No.]])</f>
        <v>8239000</v>
      </c>
      <c r="G37" s="12">
        <f t="shared" si="0"/>
        <v>3.7978452887416606E-3</v>
      </c>
      <c r="H37" s="13">
        <f>IFERROR(VLOOKUP(Table1345676234[[#This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VLOOKUP(Table1345676234[[#This Row],[ISIN No.]],'[1]Crisil data '!E:F,2,0)</f>
        <v>AMBUJA CEMENTS LTD</v>
      </c>
      <c r="D38" s="10" t="str">
        <f>VLOOKUP(Table1345676234[[#This Row],[ISIN No.]],'[1]Crisil data '!E:I,5,0)</f>
        <v>Manufacture of clinkers and cement</v>
      </c>
      <c r="E38" s="11">
        <f>SUMIFS('[1]Crisil data '!L:L,'[1]Crisil data '!AI:AI,$D$3,'[1]Crisil data '!E:E,Table1345676234[[#This Row],[ISIN No.]])</f>
        <v>37750</v>
      </c>
      <c r="F38" s="10">
        <f>SUMIFS('[1]Crisil data '!M:M,'[1]Crisil data '!AI:AI,$D$3,'[1]Crisil data '!E:E,Table1345676234[[#This Row],[ISIN No.]])</f>
        <v>11862937.5</v>
      </c>
      <c r="G38" s="12">
        <f t="shared" si="0"/>
        <v>5.4683336928039537E-3</v>
      </c>
      <c r="H38" s="13">
        <f>IFERROR(VLOOKUP(Table1345676234[[#This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VLOOKUP(Table1345676234[[#This Row],[ISIN No.]],'[1]Crisil data '!E:F,2,0)</f>
        <v>Bharat Petroleum Corporation Limited</v>
      </c>
      <c r="D39" s="10" t="str">
        <f>VLOOKUP(Table1345676234[[#This Row],[ISIN No.]],'[1]Crisil data '!E:I,5,0)</f>
        <v>Production of liquid and gaseous fuels, illuminating oils, lubricating</v>
      </c>
      <c r="E39" s="11">
        <f>SUMIFS('[1]Crisil data '!L:L,'[1]Crisil data '!AI:AI,$D$3,'[1]Crisil data '!E:E,Table1345676234[[#This Row],[ISIN No.]])</f>
        <v>34760</v>
      </c>
      <c r="F39" s="10">
        <f>SUMIFS('[1]Crisil data '!M:M,'[1]Crisil data '!AI:AI,$D$3,'[1]Crisil data '!E:E,Table1345676234[[#This Row],[ISIN No.]])</f>
        <v>12159048</v>
      </c>
      <c r="G39" s="12">
        <f t="shared" si="0"/>
        <v>5.6048286396873058E-3</v>
      </c>
      <c r="H39" s="13">
        <f>IFERROR(VLOOKUP(Table1345676234[[#This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VLOOKUP(Table1345676234[[#This Row],[ISIN No.]],'[1]Crisil data '!E:F,2,0)</f>
        <v>Zee Entertainment</v>
      </c>
      <c r="D40" s="10" t="str">
        <f>VLOOKUP(Table1345676234[[#This Row],[ISIN No.]],'[1]Crisil data '!E:I,5,0)</f>
        <v>Television programming and broadcasting activities</v>
      </c>
      <c r="E40" s="11">
        <f>SUMIFS('[1]Crisil data '!L:L,'[1]Crisil data '!AI:AI,$D$3,'[1]Crisil data '!E:E,Table1345676234[[#This Row],[ISIN No.]])</f>
        <v>16950</v>
      </c>
      <c r="F40" s="10">
        <f>SUMIFS('[1]Crisil data '!M:M,'[1]Crisil data '!AI:AI,$D$3,'[1]Crisil data '!E:E,Table1345676234[[#This Row],[ISIN No.]])</f>
        <v>3885787.5</v>
      </c>
      <c r="G40" s="12">
        <f t="shared" si="0"/>
        <v>1.7911906481279567E-3</v>
      </c>
      <c r="H40" s="13">
        <f>IFERROR(VLOOKUP(Table1345676234[[#This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VLOOKUP(Table1345676234[[#This Row],[ISIN No.]],'[1]Crisil data '!E:F,2,0)</f>
        <v>United Breweries Limited</v>
      </c>
      <c r="D41" s="10" t="str">
        <f>VLOOKUP(Table1345676234[[#This Row],[ISIN No.]],'[1]Crisil data '!E:I,5,0)</f>
        <v>Manufacture of beer</v>
      </c>
      <c r="E41" s="11">
        <f>SUMIFS('[1]Crisil data '!L:L,'[1]Crisil data '!AI:AI,$D$3,'[1]Crisil data '!E:E,Table1345676234[[#This Row],[ISIN No.]])</f>
        <v>2830</v>
      </c>
      <c r="F41" s="10">
        <f>SUMIFS('[1]Crisil data '!M:M,'[1]Crisil data '!AI:AI,$D$3,'[1]Crisil data '!E:E,Table1345676234[[#This Row],[ISIN No.]])</f>
        <v>4247688.5</v>
      </c>
      <c r="G41" s="12">
        <f t="shared" si="0"/>
        <v>1.9580123507424605E-3</v>
      </c>
      <c r="H41" s="13">
        <f>IFERROR(VLOOKUP(Table1345676234[[#This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VLOOKUP(Table1345676234[[#This Row],[ISIN No.]],'[1]Crisil data '!E:F,2,0)</f>
        <v>ASIAN PAINTS LTD.</v>
      </c>
      <c r="D42" s="10" t="str">
        <f>VLOOKUP(Table1345676234[[#This Row],[ISIN No.]],'[1]Crisil data '!E:I,5,0)</f>
        <v>Manufacture of paints and varnishes, enamels or lacquers</v>
      </c>
      <c r="E42" s="11">
        <f>SUMIFS('[1]Crisil data '!L:L,'[1]Crisil data '!AI:AI,$D$3,'[1]Crisil data '!E:E,Table1345676234[[#This Row],[ISIN No.]])</f>
        <v>10027</v>
      </c>
      <c r="F42" s="10">
        <f>SUMIFS('[1]Crisil data '!M:M,'[1]Crisil data '!AI:AI,$D$3,'[1]Crisil data '!E:E,Table1345676234[[#This Row],[ISIN No.]])</f>
        <v>31832215.550000001</v>
      </c>
      <c r="G42" s="12">
        <f t="shared" si="0"/>
        <v>1.4673362041118647E-2</v>
      </c>
      <c r="H42" s="13">
        <f>IFERROR(VLOOKUP(Table1345676234[[#This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VLOOKUP(Table1345676234[[#This Row],[ISIN No.]],'[1]Crisil data '!E:F,2,0)</f>
        <v>Titan Company Limited</v>
      </c>
      <c r="D43" s="10" t="str">
        <f>VLOOKUP(Table1345676234[[#This Row],[ISIN No.]],'[1]Crisil data '!E:I,5,0)</f>
        <v>Manufacture of jewellery of gold, silver and other precious or base metal</v>
      </c>
      <c r="E43" s="11">
        <f>SUMIFS('[1]Crisil data '!L:L,'[1]Crisil data '!AI:AI,$D$3,'[1]Crisil data '!E:E,Table1345676234[[#This Row],[ISIN No.]])</f>
        <v>8785</v>
      </c>
      <c r="F43" s="10">
        <f>SUMIFS('[1]Crisil data '!M:M,'[1]Crisil data '!AI:AI,$D$3,'[1]Crisil data '!E:E,Table1345676234[[#This Row],[ISIN No.]])</f>
        <v>22371441.75</v>
      </c>
      <c r="G43" s="12">
        <f t="shared" si="0"/>
        <v>1.0312328517125378E-2</v>
      </c>
      <c r="H43" s="13">
        <f>IFERROR(VLOOKUP(Table1345676234[[#This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VLOOKUP(Table1345676234[[#This Row],[ISIN No.]],'[1]Crisil data '!E:F,2,0)</f>
        <v>HINDUSTAN UNILEVER LIMITED</v>
      </c>
      <c r="D44" s="10" t="str">
        <f>VLOOKUP(Table1345676234[[#This Row],[ISIN No.]],'[1]Crisil data '!E:I,5,0)</f>
        <v>Manufacture of soap all forms</v>
      </c>
      <c r="E44" s="11">
        <f>SUMIFS('[1]Crisil data '!L:L,'[1]Crisil data '!AI:AI,$D$3,'[1]Crisil data '!E:E,Table1345676234[[#This Row],[ISIN No.]])</f>
        <v>29157</v>
      </c>
      <c r="F44" s="10">
        <f>SUMIFS('[1]Crisil data '!M:M,'[1]Crisil data '!AI:AI,$D$3,'[1]Crisil data '!E:E,Table1345676234[[#This Row],[ISIN No.]])</f>
        <v>63331919.700000003</v>
      </c>
      <c r="G44" s="12">
        <f t="shared" si="0"/>
        <v>2.9193449794830705E-2</v>
      </c>
      <c r="H44" s="13">
        <f>IFERROR(VLOOKUP(Table1345676234[[#This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VLOOKUP(Table1345676234[[#This Row],[ISIN No.]],'[1]Crisil data '!E:F,2,0)</f>
        <v>RELIANCE INDUSTRIES LIMITED</v>
      </c>
      <c r="D45" s="10" t="str">
        <f>VLOOKUP(Table1345676234[[#This Row],[ISIN No.]],'[1]Crisil data '!E:I,5,0)</f>
        <v>Manufacture of other petroleum n.e.c.</v>
      </c>
      <c r="E45" s="11">
        <f>SUMIFS('[1]Crisil data '!L:L,'[1]Crisil data '!AI:AI,$D$3,'[1]Crisil data '!E:E,Table1345676234[[#This Row],[ISIN No.]])</f>
        <v>78674</v>
      </c>
      <c r="F45" s="10">
        <f>SUMIFS('[1]Crisil data '!M:M,'[1]Crisil data '!AI:AI,$D$3,'[1]Crisil data '!E:E,Table1345676234[[#This Row],[ISIN No.]])</f>
        <v>185635236.69999999</v>
      </c>
      <c r="G45" s="12">
        <f t="shared" si="0"/>
        <v>8.5570325176057518E-2</v>
      </c>
      <c r="H45" s="13">
        <f>IFERROR(VLOOKUP(Table1345676234[[#This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VLOOKUP(Table1345676234[[#This Row],[ISIN No.]],'[1]Crisil data '!E:F,2,0)</f>
        <v>KOTAK MAHINDRA BANK LIMITED</v>
      </c>
      <c r="D46" s="10" t="str">
        <f>VLOOKUP(Table1345676234[[#This Row],[ISIN No.]],'[1]Crisil data '!E:I,5,0)</f>
        <v>Monetary intermediation of commercial banks, saving banks. postal savings</v>
      </c>
      <c r="E46" s="11">
        <f>SUMIFS('[1]Crisil data '!L:L,'[1]Crisil data '!AI:AI,$D$3,'[1]Crisil data '!E:E,Table1345676234[[#This Row],[ISIN No.]])</f>
        <v>35057</v>
      </c>
      <c r="F46" s="10">
        <f>SUMIFS('[1]Crisil data '!M:M,'[1]Crisil data '!AI:AI,$D$3,'[1]Crisil data '!E:E,Table1345676234[[#This Row],[ISIN No.]])</f>
        <v>64601286.75</v>
      </c>
      <c r="G46" s="12">
        <f t="shared" si="0"/>
        <v>2.9778576590622229E-2</v>
      </c>
      <c r="H46" s="13">
        <f>IFERROR(VLOOKUP(Table1345676234[[#This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VLOOKUP(Table1345676234[[#This Row],[ISIN No.]],'[1]Crisil data '!E:F,2,0)</f>
        <v>Bajaj Finance Limited</v>
      </c>
      <c r="D47" s="10" t="str">
        <f>VLOOKUP(Table1345676234[[#This Row],[ISIN No.]],'[1]Crisil data '!E:I,5,0)</f>
        <v>Other credit granting</v>
      </c>
      <c r="E47" s="11">
        <f>SUMIFS('[1]Crisil data '!L:L,'[1]Crisil data '!AI:AI,$D$3,'[1]Crisil data '!E:E,Table1345676234[[#This Row],[ISIN No.]])</f>
        <v>6615</v>
      </c>
      <c r="F47" s="10">
        <f>SUMIFS('[1]Crisil data '!M:M,'[1]Crisil data '!AI:AI,$D$3,'[1]Crisil data '!E:E,Table1345676234[[#This Row],[ISIN No.]])</f>
        <v>46320214.5</v>
      </c>
      <c r="G47" s="12">
        <f t="shared" si="0"/>
        <v>2.1351742737265221E-2</v>
      </c>
      <c r="H47" s="13">
        <f>IFERROR(VLOOKUP(Table1345676234[[#This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VLOOKUP(Table1345676234[[#This Row],[ISIN No.]],'[1]Crisil data '!E:F,2,0)</f>
        <v>MARUTI SUZUKI INDIA LTD.</v>
      </c>
      <c r="D48" s="10" t="str">
        <f>VLOOKUP(Table1345676234[[#This Row],[ISIN No.]],'[1]Crisil data '!E:I,5,0)</f>
        <v>Manufacture of passenger cars</v>
      </c>
      <c r="E48" s="11">
        <f>SUMIFS('[1]Crisil data '!L:L,'[1]Crisil data '!AI:AI,$D$3,'[1]Crisil data '!E:E,Table1345676234[[#This Row],[ISIN No.]])</f>
        <v>3731</v>
      </c>
      <c r="F48" s="10">
        <f>SUMIFS('[1]Crisil data '!M:M,'[1]Crisil data '!AI:AI,$D$3,'[1]Crisil data '!E:E,Table1345676234[[#This Row],[ISIN No.]])</f>
        <v>31020093.649999999</v>
      </c>
      <c r="G48" s="12">
        <f t="shared" si="0"/>
        <v>1.4299006739286029E-2</v>
      </c>
      <c r="H48" s="13">
        <f>IFERROR(VLOOKUP(Table1345676234[[#This Row],[ISIN No.]],'[1]Crisil data '!E:AJ,32,0),0)</f>
        <v>0</v>
      </c>
    </row>
    <row r="49" spans="1:8" x14ac:dyDescent="0.25">
      <c r="A49" s="9"/>
      <c r="B49" s="10" t="s">
        <v>54</v>
      </c>
      <c r="C49" s="10" t="str">
        <f>VLOOKUP(Table1345676234[[#This Row],[ISIN No.]],'[1]Crisil data '!E:F,2,0)</f>
        <v>ICICI LOMBARD GENERAL INSURANCE CO LTD</v>
      </c>
      <c r="D49" s="10" t="str">
        <f>VLOOKUP(Table1345676234[[#This Row],[ISIN No.]],'[1]Crisil data '!E:I,5,0)</f>
        <v>Non-life insurance</v>
      </c>
      <c r="E49" s="11">
        <f>SUMIFS('[1]Crisil data '!L:L,'[1]Crisil data '!AI:AI,$D$3,'[1]Crisil data '!E:E,Table1345676234[[#This Row],[ISIN No.]])</f>
        <v>3550</v>
      </c>
      <c r="F49" s="10">
        <f>SUMIFS('[1]Crisil data '!M:M,'[1]Crisil data '!AI:AI,$D$3,'[1]Crisil data '!E:E,Table1345676234[[#This Row],[ISIN No.]])</f>
        <v>4486490</v>
      </c>
      <c r="G49" s="12">
        <f t="shared" si="0"/>
        <v>2.0680901698612178E-3</v>
      </c>
      <c r="H49" s="13">
        <f>IFERROR(VLOOKUP(Table1345676234[[#This Row],[ISIN No.]],'[1]Crisil data '!E:AJ,32,0),0)</f>
        <v>0</v>
      </c>
    </row>
    <row r="50" spans="1:8" x14ac:dyDescent="0.25">
      <c r="A50" s="9"/>
      <c r="B50" s="10" t="s">
        <v>55</v>
      </c>
      <c r="C50" s="10" t="str">
        <f>VLOOKUP(Table1345676234[[#This Row],[ISIN No.]],'[1]Crisil data '!E:F,2,0)</f>
        <v>HCL Technologies Limited</v>
      </c>
      <c r="D50" s="10" t="str">
        <f>VLOOKUP(Table1345676234[[#This Row],[ISIN No.]],'[1]Crisil data '!E:I,5,0)</f>
        <v>Writing , modifying, testing of computer program</v>
      </c>
      <c r="E50" s="11">
        <f>SUMIFS('[1]Crisil data '!L:L,'[1]Crisil data '!AI:AI,$D$3,'[1]Crisil data '!E:E,Table1345676234[[#This Row],[ISIN No.]])</f>
        <v>29680</v>
      </c>
      <c r="F50" s="10">
        <f>SUMIFS('[1]Crisil data '!M:M,'[1]Crisil data '!AI:AI,$D$3,'[1]Crisil data '!E:E,Table1345676234[[#This Row],[ISIN No.]])</f>
        <v>33447876</v>
      </c>
      <c r="G50" s="12">
        <f t="shared" si="0"/>
        <v>1.541811606809264E-2</v>
      </c>
      <c r="H50" s="13">
        <f>IFERROR(VLOOKUP(Table1345676234[[#This Row],[ISIN No.]],'[1]Crisil data '!E:AJ,32,0),0)</f>
        <v>0</v>
      </c>
    </row>
    <row r="51" spans="1:8" x14ac:dyDescent="0.25">
      <c r="A51" s="9"/>
      <c r="B51" s="10" t="s">
        <v>56</v>
      </c>
      <c r="C51" s="10" t="str">
        <f>VLOOKUP(Table1345676234[[#This Row],[ISIN No.]],'[1]Crisil data '!E:F,2,0)</f>
        <v>Crompton Greaves Consumer Electricals</v>
      </c>
      <c r="D51" s="10" t="str">
        <f>VLOOKUP(Table1345676234[[#This Row],[ISIN No.]],'[1]Crisil data '!E:I,5,0)</f>
        <v>Manufacture of electric lighting equipment</v>
      </c>
      <c r="E51" s="11">
        <f>SUMIFS('[1]Crisil data '!L:L,'[1]Crisil data '!AI:AI,$D$3,'[1]Crisil data '!E:E,Table1345676234[[#This Row],[ISIN No.]])</f>
        <v>14700</v>
      </c>
      <c r="F51" s="10">
        <f>SUMIFS('[1]Crisil data '!M:M,'[1]Crisil data '!AI:AI,$D$3,'[1]Crisil data '!E:E,Table1345676234[[#This Row],[ISIN No.]])</f>
        <v>6298950</v>
      </c>
      <c r="G51" s="12">
        <f t="shared" si="0"/>
        <v>2.9035608182448455E-3</v>
      </c>
      <c r="H51" s="13">
        <f>IFERROR(VLOOKUP(Table1345676234[[#This Row],[ISIN No.]],'[1]Crisil data '!E:AJ,32,0),0)</f>
        <v>0</v>
      </c>
    </row>
    <row r="52" spans="1:8" x14ac:dyDescent="0.25">
      <c r="A52" s="9"/>
      <c r="B52" s="10" t="s">
        <v>57</v>
      </c>
      <c r="C52" s="10" t="str">
        <f>VLOOKUP(Table1345676234[[#This Row],[ISIN No.]],'[1]Crisil data '!E:F,2,0)</f>
        <v>Bharti Airtel partly Paid(14:1)</v>
      </c>
      <c r="D52" s="10" t="str">
        <f>VLOOKUP(Table1345676234[[#This Row],[ISIN No.]],'[1]Crisil data '!E:I,5,0)</f>
        <v>Activities of maintaining and operating pageing</v>
      </c>
      <c r="E52" s="11">
        <f>SUMIFS('[1]Crisil data '!L:L,'[1]Crisil data '!AI:AI,$D$3,'[1]Crisil data '!E:E,Table1345676234[[#This Row],[ISIN No.]])</f>
        <v>5748</v>
      </c>
      <c r="F52" s="10">
        <f>SUMIFS('[1]Crisil data '!M:M,'[1]Crisil data '!AI:AI,$D$3,'[1]Crisil data '!E:E,Table1345676234[[#This Row],[ISIN No.]])</f>
        <v>1886781</v>
      </c>
      <c r="G52" s="12">
        <f t="shared" si="0"/>
        <v>8.697296190966475E-4</v>
      </c>
      <c r="H52" s="13">
        <f>IFERROR(VLOOKUP(Table1345676234[[#This Row],[ISIN No.]],'[1]Crisil data '!E:AJ,32,0),0)</f>
        <v>0</v>
      </c>
    </row>
    <row r="53" spans="1:8" x14ac:dyDescent="0.25">
      <c r="A53" s="9"/>
      <c r="B53" s="10" t="s">
        <v>58</v>
      </c>
      <c r="C53" s="10" t="str">
        <f>VLOOKUP(Table1345676234[[#This Row],[ISIN No.]],'[1]Crisil data '!E:F,2,0)</f>
        <v>HINDALCO INDUSTRIES LTD.</v>
      </c>
      <c r="D53" s="10" t="str">
        <f>VLOOKUP(Table1345676234[[#This Row],[ISIN No.]],'[1]Crisil data '!E:I,5,0)</f>
        <v>Manufacture of Aluminium from alumina and by other methods and products</v>
      </c>
      <c r="E53" s="11">
        <f>SUMIFS('[1]Crisil data '!L:L,'[1]Crisil data '!AI:AI,$D$3,'[1]Crisil data '!E:E,Table1345676234[[#This Row],[ISIN No.]])</f>
        <v>52300</v>
      </c>
      <c r="F53" s="10">
        <f>SUMIFS('[1]Crisil data '!M:M,'[1]Crisil data '!AI:AI,$D$3,'[1]Crisil data '!E:E,Table1345676234[[#This Row],[ISIN No.]])</f>
        <v>30007125</v>
      </c>
      <c r="G53" s="12">
        <f t="shared" si="0"/>
        <v>1.3832069220770979E-2</v>
      </c>
      <c r="H53" s="13">
        <f>IFERROR(VLOOKUP(Table1345676234[[#This Row],[ISIN No.]],'[1]Crisil data '!E:AJ,32,0),0)</f>
        <v>0</v>
      </c>
    </row>
    <row r="54" spans="1:8" x14ac:dyDescent="0.25">
      <c r="A54" s="9"/>
      <c r="B54" s="10" t="s">
        <v>59</v>
      </c>
      <c r="C54" s="10" t="str">
        <f>VLOOKUP(Table1345676234[[#This Row],[ISIN No.]],'[1]Crisil data '!E:F,2,0)</f>
        <v>HDFC BANK LTD</v>
      </c>
      <c r="D54" s="10" t="str">
        <f>VLOOKUP(Table1345676234[[#This Row],[ISIN No.]],'[1]Crisil data '!E:I,5,0)</f>
        <v>Monetary intermediation of commercial banks, saving banks. postal savings</v>
      </c>
      <c r="E54" s="11">
        <f>SUMIFS('[1]Crisil data '!L:L,'[1]Crisil data '!AI:AI,$D$3,'[1]Crisil data '!E:E,Table1345676234[[#This Row],[ISIN No.]])</f>
        <v>114632</v>
      </c>
      <c r="F54" s="10">
        <f>SUMIFS('[1]Crisil data '!M:M,'[1]Crisil data '!AI:AI,$D$3,'[1]Crisil data '!E:E,Table1345676234[[#This Row],[ISIN No.]])</f>
        <v>163493890</v>
      </c>
      <c r="G54" s="12">
        <f t="shared" si="0"/>
        <v>7.5364061157245699E-2</v>
      </c>
      <c r="H54" s="13">
        <f>IFERROR(VLOOKUP(Table1345676234[[#This Row],[ISIN No.]],'[1]Crisil data '!E:AJ,32,0),0)</f>
        <v>0</v>
      </c>
    </row>
    <row r="55" spans="1:8" x14ac:dyDescent="0.25">
      <c r="A55" s="9"/>
      <c r="B55" s="10" t="s">
        <v>60</v>
      </c>
      <c r="C55" s="10" t="str">
        <f>VLOOKUP(Table1345676234[[#This Row],[ISIN No.]],'[1]Crisil data '!E:F,2,0)</f>
        <v>CHOLAMANDALAM INVESTMENT AND FINANCE COMPANY</v>
      </c>
      <c r="D55" s="10" t="str">
        <f>VLOOKUP(Table1345676234[[#This Row],[ISIN No.]],'[1]Crisil data '!E:I,5,0)</f>
        <v>Other credit granting</v>
      </c>
      <c r="E55" s="11">
        <f>SUMIFS('[1]Crisil data '!L:L,'[1]Crisil data '!AI:AI,$D$3,'[1]Crisil data '!E:E,Table1345676234[[#This Row],[ISIN No.]])</f>
        <v>10480</v>
      </c>
      <c r="F55" s="10">
        <f>SUMIFS('[1]Crisil data '!M:M,'[1]Crisil data '!AI:AI,$D$3,'[1]Crisil data '!E:E,Table1345676234[[#This Row],[ISIN No.]])</f>
        <v>7241156</v>
      </c>
      <c r="G55" s="12">
        <f t="shared" si="0"/>
        <v>3.3378796212699853E-3</v>
      </c>
      <c r="H55" s="13">
        <f>IFERROR(VLOOKUP(Table1345676234[[#This Row],[ISIN No.]],'[1]Crisil data '!E:AJ,32,0),0)</f>
        <v>0</v>
      </c>
    </row>
    <row r="56" spans="1:8" x14ac:dyDescent="0.25">
      <c r="A56" s="9"/>
      <c r="B56" s="10" t="s">
        <v>61</v>
      </c>
      <c r="C56" s="10" t="str">
        <f>VLOOKUP(Table1345676234[[#This Row],[ISIN No.]],'[1]Crisil data '!E:F,2,0)</f>
        <v>TECH MAHINDRA LIMITED</v>
      </c>
      <c r="D56" s="10" t="str">
        <f>VLOOKUP(Table1345676234[[#This Row],[ISIN No.]],'[1]Crisil data '!E:I,5,0)</f>
        <v>Computer consultancy</v>
      </c>
      <c r="E56" s="11">
        <f>SUMIFS('[1]Crisil data '!L:L,'[1]Crisil data '!AI:AI,$D$3,'[1]Crisil data '!E:E,Table1345676234[[#This Row],[ISIN No.]])</f>
        <v>17600</v>
      </c>
      <c r="F56" s="10">
        <f>SUMIFS('[1]Crisil data '!M:M,'[1]Crisil data '!AI:AI,$D$3,'[1]Crisil data '!E:E,Table1345676234[[#This Row],[ISIN No.]])</f>
        <v>24816000</v>
      </c>
      <c r="G56" s="12">
        <f t="shared" si="0"/>
        <v>1.1439170856343373E-2</v>
      </c>
      <c r="H56" s="13">
        <f>IFERROR(VLOOKUP(Table1345676234[[#This Row],[ISIN No.]],'[1]Crisil data '!E:AJ,32,0),0)</f>
        <v>0</v>
      </c>
    </row>
    <row r="57" spans="1:8" x14ac:dyDescent="0.25">
      <c r="A57" s="9"/>
      <c r="B57" s="10" t="s">
        <v>62</v>
      </c>
      <c r="C57" s="10" t="str">
        <f>VLOOKUP(Table1345676234[[#This Row],[ISIN No.]],'[1]Crisil data '!E:F,2,0)</f>
        <v>INDIAN OIL CORPORATION LIMITED</v>
      </c>
      <c r="D57" s="10" t="str">
        <f>VLOOKUP(Table1345676234[[#This Row],[ISIN No.]],'[1]Crisil data '!E:I,5,0)</f>
        <v>Production of liquid and gaseous fuels, illuminating oils, lubricating</v>
      </c>
      <c r="E57" s="11">
        <f>SUMIFS('[1]Crisil data '!L:L,'[1]Crisil data '!AI:AI,$D$3,'[1]Crisil data '!E:E,Table1345676234[[#This Row],[ISIN No.]])</f>
        <v>53500</v>
      </c>
      <c r="F57" s="10">
        <f>SUMIFS('[1]Crisil data '!M:M,'[1]Crisil data '!AI:AI,$D$3,'[1]Crisil data '!E:E,Table1345676234[[#This Row],[ISIN No.]])</f>
        <v>6152500</v>
      </c>
      <c r="G57" s="12">
        <f t="shared" si="0"/>
        <v>2.836053300034357E-3</v>
      </c>
      <c r="H57" s="13">
        <f>IFERROR(VLOOKUP(Table1345676234[[#This Row],[ISIN No.]],'[1]Crisil data '!E:AJ,32,0),0)</f>
        <v>0</v>
      </c>
    </row>
    <row r="58" spans="1:8" x14ac:dyDescent="0.25">
      <c r="A58" s="9"/>
      <c r="B58" s="10" t="s">
        <v>63</v>
      </c>
      <c r="C58" s="10" t="str">
        <f>VLOOKUP(Table1345676234[[#This Row],[ISIN No.]],'[1]Crisil data '!E:F,2,0)</f>
        <v>TATA STEEL LIMITED.</v>
      </c>
      <c r="D58" s="10" t="str">
        <f>VLOOKUP(Table1345676234[[#This Row],[ISIN No.]],'[1]Crisil data '!E:I,5,0)</f>
        <v>Manufacture of other iron and steel casting and products thereof</v>
      </c>
      <c r="E58" s="11">
        <f>SUMIFS('[1]Crisil data '!L:L,'[1]Crisil data '!AI:AI,$D$3,'[1]Crisil data '!E:E,Table1345676234[[#This Row],[ISIN No.]])</f>
        <v>21335</v>
      </c>
      <c r="F58" s="10">
        <f>SUMIFS('[1]Crisil data '!M:M,'[1]Crisil data '!AI:AI,$D$3,'[1]Crisil data '!E:E,Table1345676234[[#This Row],[ISIN No.]])</f>
        <v>26044701.25</v>
      </c>
      <c r="G58" s="12">
        <f t="shared" si="0"/>
        <v>1.2005552365456553E-2</v>
      </c>
      <c r="H58" s="13">
        <f>IFERROR(VLOOKUP(Table1345676234[[#This Row],[ISIN No.]],'[1]Crisil data '!E:AJ,32,0),0)</f>
        <v>0</v>
      </c>
    </row>
    <row r="59" spans="1:8" x14ac:dyDescent="0.25">
      <c r="A59" s="9"/>
      <c r="B59" s="10" t="s">
        <v>64</v>
      </c>
      <c r="C59" s="10" t="str">
        <f>VLOOKUP(Table1345676234[[#This Row],[ISIN No.]],'[1]Crisil data '!E:F,2,0)</f>
        <v>Honeywell Automation India Ltd</v>
      </c>
      <c r="D59" s="10" t="str">
        <f>VLOOKUP(Table1345676234[[#This Row],[ISIN No.]],'[1]Crisil data '!E:I,5,0)</f>
        <v>Manufacture of other electronic components n.e.c</v>
      </c>
      <c r="E59" s="11">
        <f>SUMIFS('[1]Crisil data '!L:L,'[1]Crisil data '!AI:AI,$D$3,'[1]Crisil data '!E:E,Table1345676234[[#This Row],[ISIN No.]])</f>
        <v>250</v>
      </c>
      <c r="F59" s="10">
        <f>SUMIFS('[1]Crisil data '!M:M,'[1]Crisil data '!AI:AI,$D$3,'[1]Crisil data '!E:E,Table1345676234[[#This Row],[ISIN No.]])</f>
        <v>10237737.5</v>
      </c>
      <c r="G59" s="12">
        <f t="shared" si="0"/>
        <v>4.7191823196685067E-3</v>
      </c>
      <c r="H59" s="13">
        <f>IFERROR(VLOOKUP(Table1345676234[[#This Row],[ISIN No.]],'[1]Crisil data '!E:AJ,32,0),0)</f>
        <v>0</v>
      </c>
    </row>
    <row r="60" spans="1:8" x14ac:dyDescent="0.25">
      <c r="A60" s="9"/>
      <c r="B60" s="10" t="s">
        <v>65</v>
      </c>
      <c r="C60" s="10" t="str">
        <f>VLOOKUP(Table1345676234[[#This Row],[ISIN No.]],'[1]Crisil data '!E:F,2,0)</f>
        <v>TATA POWER COMPANY LIMITED</v>
      </c>
      <c r="D60" s="10" t="str">
        <f>VLOOKUP(Table1345676234[[#This Row],[ISIN No.]],'[1]Crisil data '!E:I,5,0)</f>
        <v>Electric power generation by coal based thermal power plants</v>
      </c>
      <c r="E60" s="11">
        <f>SUMIFS('[1]Crisil data '!L:L,'[1]Crisil data '!AI:AI,$D$3,'[1]Crisil data '!E:E,Table1345676234[[#This Row],[ISIN No.]])</f>
        <v>51700</v>
      </c>
      <c r="F60" s="10">
        <f>SUMIFS('[1]Crisil data '!M:M,'[1]Crisil data '!AI:AI,$D$3,'[1]Crisil data '!E:E,Table1345676234[[#This Row],[ISIN No.]])</f>
        <v>11531685</v>
      </c>
      <c r="G60" s="12">
        <f t="shared" si="0"/>
        <v>5.3156397073070606E-3</v>
      </c>
      <c r="H60" s="13">
        <f>IFERROR(VLOOKUP(Table1345676234[[#This Row],[ISIN No.]],'[1]Crisil data '!E:AJ,32,0),0)</f>
        <v>0</v>
      </c>
    </row>
    <row r="61" spans="1:8" x14ac:dyDescent="0.25">
      <c r="A61" s="9"/>
      <c r="B61" s="10" t="s">
        <v>66</v>
      </c>
      <c r="C61" s="10" t="str">
        <f>VLOOKUP(Table1345676234[[#This Row],[ISIN No.]],'[1]Crisil data '!E:F,2,0)</f>
        <v>IndusInd Bank Limited</v>
      </c>
      <c r="D61" s="10" t="str">
        <f>VLOOKUP(Table1345676234[[#This Row],[ISIN No.]],'[1]Crisil data '!E:I,5,0)</f>
        <v>Monetary intermediation of commercial banks, saving banks. postal savings</v>
      </c>
      <c r="E61" s="11">
        <f>SUMIFS('[1]Crisil data '!L:L,'[1]Crisil data '!AI:AI,$D$3,'[1]Crisil data '!E:E,Table1345676234[[#This Row],[ISIN No.]])</f>
        <v>4656</v>
      </c>
      <c r="F61" s="10">
        <f>SUMIFS('[1]Crisil data '!M:M,'[1]Crisil data '!AI:AI,$D$3,'[1]Crisil data '!E:E,Table1345676234[[#This Row],[ISIN No.]])</f>
        <v>4286779.2</v>
      </c>
      <c r="G61" s="12">
        <f t="shared" si="0"/>
        <v>1.9760315801184299E-3</v>
      </c>
      <c r="H61" s="13">
        <f>IFERROR(VLOOKUP(Table1345676234[[#This Row],[ISIN No.]],'[1]Crisil data '!E:AJ,32,0),0)</f>
        <v>0</v>
      </c>
    </row>
    <row r="62" spans="1:8" x14ac:dyDescent="0.25">
      <c r="A62" s="9"/>
      <c r="B62" s="10" t="s">
        <v>67</v>
      </c>
      <c r="C62" s="10" t="str">
        <f>VLOOKUP(Table1345676234[[#This Row],[ISIN No.]],'[1]Crisil data '!E:F,2,0)</f>
        <v>SHRIRAM TRANSPORT FINANCE COMPANY LIMITED</v>
      </c>
      <c r="D62" s="10" t="str">
        <f>VLOOKUP(Table1345676234[[#This Row],[ISIN No.]],'[1]Crisil data '!E:I,5,0)</f>
        <v>Other credit granting</v>
      </c>
      <c r="E62" s="11">
        <f>SUMIFS('[1]Crisil data '!L:L,'[1]Crisil data '!AI:AI,$D$3,'[1]Crisil data '!E:E,Table1345676234[[#This Row],[ISIN No.]])</f>
        <v>4100</v>
      </c>
      <c r="F62" s="10">
        <f>SUMIFS('[1]Crisil data '!M:M,'[1]Crisil data '!AI:AI,$D$3,'[1]Crisil data '!E:E,Table1345676234[[#This Row],[ISIN No.]])</f>
        <v>4609220</v>
      </c>
      <c r="G62" s="12">
        <f t="shared" si="0"/>
        <v>2.1246637288231383E-3</v>
      </c>
      <c r="H62" s="13">
        <f>IFERROR(VLOOKUP(Table1345676234[[#This Row],[ISIN No.]],'[1]Crisil data '!E:AJ,32,0),0)</f>
        <v>0</v>
      </c>
    </row>
    <row r="63" spans="1:8" x14ac:dyDescent="0.25">
      <c r="A63" s="9"/>
      <c r="B63" s="10" t="s">
        <v>68</v>
      </c>
      <c r="C63" s="10" t="str">
        <f>VLOOKUP(Table1345676234[[#This Row],[ISIN No.]],'[1]Crisil data '!E:F,2,0)</f>
        <v>Sona BLW Precision Forgings Limited</v>
      </c>
      <c r="D63" s="10" t="str">
        <f>VLOOKUP(Table1345676234[[#This Row],[ISIN No.]],'[1]Crisil data '!E:I,5,0)</f>
        <v>Manufacture of bearings, gears, gearing and driving elements</v>
      </c>
      <c r="E63" s="11">
        <f>SUMIFS('[1]Crisil data '!L:L,'[1]Crisil data '!AI:AI,$D$3,'[1]Crisil data '!E:E,Table1345676234[[#This Row],[ISIN No.]])</f>
        <v>3650</v>
      </c>
      <c r="F63" s="10">
        <f>SUMIFS('[1]Crisil data '!M:M,'[1]Crisil data '!AI:AI,$D$3,'[1]Crisil data '!E:E,Table1345676234[[#This Row],[ISIN No.]])</f>
        <v>2321765</v>
      </c>
      <c r="G63" s="12">
        <f t="shared" si="0"/>
        <v>1.0702396245679429E-3</v>
      </c>
      <c r="H63" s="13">
        <f>IFERROR(VLOOKUP(Table1345676234[[#This Row],[ISIN No.]],'[1]Crisil data '!E:AJ,32,0),0)</f>
        <v>0</v>
      </c>
    </row>
    <row r="64" spans="1:8" x14ac:dyDescent="0.25">
      <c r="A64" s="9"/>
      <c r="B64" s="10" t="s">
        <v>69</v>
      </c>
      <c r="C64" s="10" t="str">
        <f>VLOOKUP(Table1345676234[[#This Row],[ISIN No.]],'[1]Crisil data '!E:F,2,0)</f>
        <v>INFOSYS LTD EQ</v>
      </c>
      <c r="D64" s="10" t="str">
        <f>VLOOKUP(Table1345676234[[#This Row],[ISIN No.]],'[1]Crisil data '!E:I,5,0)</f>
        <v>Writing , modifying, testing of computer program</v>
      </c>
      <c r="E64" s="11">
        <f>SUMIFS('[1]Crisil data '!L:L,'[1]Crisil data '!AI:AI,$D$3,'[1]Crisil data '!E:E,Table1345676234[[#This Row],[ISIN No.]])</f>
        <v>106065</v>
      </c>
      <c r="F64" s="10">
        <f>SUMIFS('[1]Crisil data '!M:M,'[1]Crisil data '!AI:AI,$D$3,'[1]Crisil data '!E:E,Table1345676234[[#This Row],[ISIN No.]])</f>
        <v>181965114</v>
      </c>
      <c r="G64" s="12">
        <f t="shared" si="0"/>
        <v>8.3878547265473863E-2</v>
      </c>
      <c r="H64" s="13">
        <f>IFERROR(VLOOKUP(Table1345676234[[#This Row],[ISIN No.]],'[1]Crisil data '!E:AJ,32,0),0)</f>
        <v>0</v>
      </c>
    </row>
    <row r="65" spans="1:8" x14ac:dyDescent="0.25">
      <c r="A65" s="9"/>
      <c r="B65" s="10" t="s">
        <v>70</v>
      </c>
      <c r="C65" s="10" t="str">
        <f>VLOOKUP(Table1345676234[[#This Row],[ISIN No.]],'[1]Crisil data '!E:F,2,0)</f>
        <v>CIPLA LIMITED</v>
      </c>
      <c r="D65" s="10" t="str">
        <f>VLOOKUP(Table1345676234[[#This Row],[ISIN No.]],'[1]Crisil data '!E:I,5,0)</f>
        <v>Manufacture of medicinal substances used in the manufacture of pharmaceuticals:</v>
      </c>
      <c r="E65" s="11">
        <f>SUMIFS('[1]Crisil data '!L:L,'[1]Crisil data '!AI:AI,$D$3,'[1]Crisil data '!E:E,Table1345676234[[#This Row],[ISIN No.]])</f>
        <v>24670</v>
      </c>
      <c r="F65" s="10">
        <f>SUMIFS('[1]Crisil data '!M:M,'[1]Crisil data '!AI:AI,$D$3,'[1]Crisil data '!E:E,Table1345676234[[#This Row],[ISIN No.]])</f>
        <v>22820983.5</v>
      </c>
      <c r="G65" s="12">
        <f t="shared" si="0"/>
        <v>1.0519549055701684E-2</v>
      </c>
      <c r="H65" s="13">
        <f>IFERROR(VLOOKUP(Table1345676234[[#This Row],[ISIN No.]],'[1]Crisil data '!E:AJ,32,0),0)</f>
        <v>0</v>
      </c>
    </row>
    <row r="66" spans="1:8" x14ac:dyDescent="0.25">
      <c r="A66" s="9"/>
      <c r="B66" s="10" t="s">
        <v>71</v>
      </c>
      <c r="C66" s="10" t="str">
        <f>VLOOKUP(Table1345676234[[#This Row],[ISIN No.]],'[1]Crisil data '!E:F,2,0)</f>
        <v>WIPRO LTD</v>
      </c>
      <c r="D66" s="10" t="str">
        <f>VLOOKUP(Table1345676234[[#This Row],[ISIN No.]],'[1]Crisil data '!E:I,5,0)</f>
        <v>Writing , modifying, testing of computer program</v>
      </c>
      <c r="E66" s="11">
        <f>SUMIFS('[1]Crisil data '!L:L,'[1]Crisil data '!AI:AI,$D$3,'[1]Crisil data '!E:E,Table1345676234[[#This Row],[ISIN No.]])</f>
        <v>35300</v>
      </c>
      <c r="F66" s="10">
        <f>SUMIFS('[1]Crisil data '!M:M,'[1]Crisil data '!AI:AI,$D$3,'[1]Crisil data '!E:E,Table1345676234[[#This Row],[ISIN No.]])</f>
        <v>19619740</v>
      </c>
      <c r="G66" s="12">
        <f t="shared" si="0"/>
        <v>9.0439054649030601E-3</v>
      </c>
      <c r="H66" s="13">
        <f>IFERROR(VLOOKUP(Table1345676234[[#This Row],[ISIN No.]],'[1]Crisil data '!E:AJ,32,0),0)</f>
        <v>0</v>
      </c>
    </row>
    <row r="67" spans="1:8" x14ac:dyDescent="0.25">
      <c r="A67" s="9"/>
      <c r="B67" s="10" t="s">
        <v>72</v>
      </c>
      <c r="C67" s="10" t="str">
        <f>VLOOKUP(Table1345676234[[#This Row],[ISIN No.]],'[1]Crisil data '!E:F,2,0)</f>
        <v>MUTHOOT FINANCE LIMITED</v>
      </c>
      <c r="D67" s="10" t="str">
        <f>VLOOKUP(Table1345676234[[#This Row],[ISIN No.]],'[1]Crisil data '!E:I,5,0)</f>
        <v>Other credit granting</v>
      </c>
      <c r="E67" s="11">
        <f>SUMIFS('[1]Crisil data '!L:L,'[1]Crisil data '!AI:AI,$D$3,'[1]Crisil data '!E:E,Table1345676234[[#This Row],[ISIN No.]])</f>
        <v>1555</v>
      </c>
      <c r="F67" s="10">
        <f>SUMIFS('[1]Crisil data '!M:M,'[1]Crisil data '!AI:AI,$D$3,'[1]Crisil data '!E:E,Table1345676234[[#This Row],[ISIN No.]])</f>
        <v>2112856.25</v>
      </c>
      <c r="G67" s="12">
        <f t="shared" si="0"/>
        <v>9.7394115242758485E-4</v>
      </c>
      <c r="H67" s="13">
        <f>IFERROR(VLOOKUP(Table1345676234[[#This Row],[ISIN No.]],'[1]Crisil data '!E:AJ,32,0),0)</f>
        <v>0</v>
      </c>
    </row>
    <row r="68" spans="1:8" x14ac:dyDescent="0.25">
      <c r="A68" s="9"/>
      <c r="B68" s="10" t="s">
        <v>73</v>
      </c>
      <c r="C68" s="10" t="str">
        <f>VLOOKUP(Table1345676234[[#This Row],[ISIN No.]],'[1]Crisil data '!E:F,2,0)</f>
        <v>ITC LTD</v>
      </c>
      <c r="D68" s="10" t="str">
        <f>VLOOKUP(Table1345676234[[#This Row],[ISIN No.]],'[1]Crisil data '!E:I,5,0)</f>
        <v>Manufacture of cigarettes, cigarette tobacco</v>
      </c>
      <c r="E68" s="11">
        <f>SUMIFS('[1]Crisil data '!L:L,'[1]Crisil data '!AI:AI,$D$3,'[1]Crisil data '!E:E,Table1345676234[[#This Row],[ISIN No.]])</f>
        <v>223720</v>
      </c>
      <c r="F68" s="10">
        <f>SUMIFS('[1]Crisil data '!M:M,'[1]Crisil data '!AI:AI,$D$3,'[1]Crisil data '!E:E,Table1345676234[[#This Row],[ISIN No.]])</f>
        <v>48289962</v>
      </c>
      <c r="G68" s="12">
        <f t="shared" si="0"/>
        <v>2.2259716552398813E-2</v>
      </c>
      <c r="H68" s="13">
        <f>IFERROR(VLOOKUP(Table1345676234[[#This Row],[ISIN No.]],'[1]Crisil data '!E:AJ,32,0),0)</f>
        <v>0</v>
      </c>
    </row>
    <row r="69" spans="1:8" x14ac:dyDescent="0.25">
      <c r="A69" s="9"/>
      <c r="B69" s="10" t="s">
        <v>74</v>
      </c>
      <c r="C69" s="10" t="str">
        <f>VLOOKUP(Table1345676234[[#This Row],[ISIN No.]],'[1]Crisil data '!E:F,2,0)</f>
        <v>INDRAPRASTHA GAS</v>
      </c>
      <c r="D69" s="10" t="str">
        <f>VLOOKUP(Table1345676234[[#This Row],[ISIN No.]],'[1]Crisil data '!E:I,5,0)</f>
        <v>Disrtibution and sale of gaseous fuels through mains</v>
      </c>
      <c r="E69" s="11">
        <f>SUMIFS('[1]Crisil data '!L:L,'[1]Crisil data '!AI:AI,$D$3,'[1]Crisil data '!E:E,Table1345676234[[#This Row],[ISIN No.]])</f>
        <v>10120</v>
      </c>
      <c r="F69" s="10">
        <f>SUMIFS('[1]Crisil data '!M:M,'[1]Crisil data '!AI:AI,$D$3,'[1]Crisil data '!E:E,Table1345676234[[#This Row],[ISIN No.]])</f>
        <v>3510122</v>
      </c>
      <c r="G69" s="12">
        <f t="shared" si="0"/>
        <v>1.6180240685287602E-3</v>
      </c>
      <c r="H69" s="13">
        <f>IFERROR(VLOOKUP(Table1345676234[[#This Row],[ISIN No.]],'[1]Crisil data '!E:AJ,32,0),0)</f>
        <v>0</v>
      </c>
    </row>
    <row r="70" spans="1:8" x14ac:dyDescent="0.25">
      <c r="A70" s="9"/>
      <c r="B70" s="10" t="s">
        <v>75</v>
      </c>
      <c r="C70" s="10" t="str">
        <f>VLOOKUP(Table1345676234[[#This Row],[ISIN No.]],'[1]Crisil data '!E:F,2,0)</f>
        <v>DIVI'S LABORATORIES LTD</v>
      </c>
      <c r="D70" s="10" t="str">
        <f>VLOOKUP(Table1345676234[[#This Row],[ISIN No.]],'[1]Crisil data '!E:I,5,0)</f>
        <v>Manufacture of allopathic pharmaceutical preparations</v>
      </c>
      <c r="E70" s="11">
        <f>SUMIFS('[1]Crisil data '!L:L,'[1]Crisil data '!AI:AI,$D$3,'[1]Crisil data '!E:E,Table1345676234[[#This Row],[ISIN No.]])</f>
        <v>2410</v>
      </c>
      <c r="F70" s="10">
        <f>SUMIFS('[1]Crisil data '!M:M,'[1]Crisil data '!AI:AI,$D$3,'[1]Crisil data '!E:E,Table1345676234[[#This Row],[ISIN No.]])</f>
        <v>10278650</v>
      </c>
      <c r="G70" s="12">
        <f t="shared" si="0"/>
        <v>4.7380413250545537E-3</v>
      </c>
      <c r="H70" s="13">
        <f>IFERROR(VLOOKUP(Table1345676234[[#This Row],[ISIN No.]],'[1]Crisil data '!E:AJ,32,0),0)</f>
        <v>0</v>
      </c>
    </row>
    <row r="71" spans="1:8" x14ac:dyDescent="0.25">
      <c r="A71" s="9"/>
      <c r="B71" s="10" t="s">
        <v>76</v>
      </c>
      <c r="C71" s="10" t="str">
        <f>VLOOKUP(Table1345676234[[#This Row],[ISIN No.]],'[1]Crisil data '!E:F,2,0)</f>
        <v>STATE BANK OF INDIA</v>
      </c>
      <c r="D71" s="10" t="str">
        <f>VLOOKUP(Table1345676234[[#This Row],[ISIN No.]],'[1]Crisil data '!E:I,5,0)</f>
        <v>Monetary intermediation of commercial banks, saving banks. postal savings</v>
      </c>
      <c r="E71" s="11">
        <f>SUMIFS('[1]Crisil data '!L:L,'[1]Crisil data '!AI:AI,$D$3,'[1]Crisil data '!E:E,Table1345676234[[#This Row],[ISIN No.]])</f>
        <v>129730</v>
      </c>
      <c r="F71" s="10">
        <f>SUMIFS('[1]Crisil data '!M:M,'[1]Crisil data '!AI:AI,$D$3,'[1]Crisil data '!E:E,Table1345676234[[#This Row],[ISIN No.]])</f>
        <v>62685536</v>
      </c>
      <c r="G71" s="12">
        <f t="shared" ref="G71:G83" si="1">+F71/$F$170</f>
        <v>2.8895493090162126E-2</v>
      </c>
      <c r="H71" s="13">
        <f>IFERROR(VLOOKUP(Table1345676234[[#This Row],[ISIN No.]],'[1]Crisil data '!E:AJ,32,0),0)</f>
        <v>0</v>
      </c>
    </row>
    <row r="72" spans="1:8" x14ac:dyDescent="0.25">
      <c r="A72" s="9"/>
      <c r="B72" s="10" t="s">
        <v>77</v>
      </c>
      <c r="C72" s="10" t="str">
        <f>VLOOKUP(Table1345676234[[#This Row],[ISIN No.]],'[1]Crisil data '!E:F,2,0)</f>
        <v>PAGE INDUSTRIES LTD</v>
      </c>
      <c r="D72" s="10" t="str">
        <f>VLOOKUP(Table1345676234[[#This Row],[ISIN No.]],'[1]Crisil data '!E:I,5,0)</f>
        <v>Manufacture of all types of textile garments and clothing accessories</v>
      </c>
      <c r="E72" s="11">
        <f>SUMIFS('[1]Crisil data '!L:L,'[1]Crisil data '!AI:AI,$D$3,'[1]Crisil data '!E:E,Table1345676234[[#This Row],[ISIN No.]])</f>
        <v>103</v>
      </c>
      <c r="F72" s="10">
        <f>SUMIFS('[1]Crisil data '!M:M,'[1]Crisil data '!AI:AI,$D$3,'[1]Crisil data '!E:E,Table1345676234[[#This Row],[ISIN No.]])</f>
        <v>4352388.5999999996</v>
      </c>
      <c r="G72" s="12">
        <f t="shared" si="1"/>
        <v>2.0062748560848295E-3</v>
      </c>
      <c r="H72" s="13">
        <f>IFERROR(VLOOKUP(Table1345676234[[#This Row],[ISIN No.]],'[1]Crisil data '!E:AJ,32,0),0)</f>
        <v>0</v>
      </c>
    </row>
    <row r="73" spans="1:8" x14ac:dyDescent="0.25">
      <c r="A73" s="9"/>
      <c r="B73" s="10" t="s">
        <v>78</v>
      </c>
      <c r="C73" s="10" t="str">
        <f>VLOOKUP(Table1345676234[[#This Row],[ISIN No.]],'[1]Crisil data '!E:F,2,0)</f>
        <v>NTPC LIMITED</v>
      </c>
      <c r="D73" s="10" t="str">
        <f>VLOOKUP(Table1345676234[[#This Row],[ISIN No.]],'[1]Crisil data '!E:I,5,0)</f>
        <v>Electric power generation by coal based thermal power plants</v>
      </c>
      <c r="E73" s="11">
        <f>SUMIFS('[1]Crisil data '!L:L,'[1]Crisil data '!AI:AI,$D$3,'[1]Crisil data '!E:E,Table1345676234[[#This Row],[ISIN No.]])</f>
        <v>131450</v>
      </c>
      <c r="F73" s="10">
        <f>SUMIFS('[1]Crisil data '!M:M,'[1]Crisil data '!AI:AI,$D$3,'[1]Crisil data '!E:E,Table1345676234[[#This Row],[ISIN No.]])</f>
        <v>17548575</v>
      </c>
      <c r="G73" s="12">
        <f t="shared" si="1"/>
        <v>8.0891822900691444E-3</v>
      </c>
      <c r="H73" s="13"/>
    </row>
    <row r="74" spans="1:8" x14ac:dyDescent="0.25">
      <c r="A74" s="9"/>
      <c r="B74" s="10" t="s">
        <v>79</v>
      </c>
      <c r="C74" s="10" t="str">
        <f>VLOOKUP(Table1345676234[[#This Row],[ISIN No.]],'[1]Crisil data '!E:F,2,0)</f>
        <v>TRENT LTD</v>
      </c>
      <c r="D74" s="10" t="str">
        <f>VLOOKUP(Table1345676234[[#This Row],[ISIN No.]],'[1]Crisil data '!E:I,5,0)</f>
        <v>Retail sale of readymade garments, hosiery goods, other articles</v>
      </c>
      <c r="E74" s="11">
        <f>SUMIFS('[1]Crisil data '!L:L,'[1]Crisil data '!AI:AI,$D$3,'[1]Crisil data '!E:E,Table1345676234[[#This Row],[ISIN No.]])</f>
        <v>4100</v>
      </c>
      <c r="F74" s="10">
        <f>SUMIFS('[1]Crisil data '!M:M,'[1]Crisil data '!AI:AI,$D$3,'[1]Crisil data '!E:E,Table1345676234[[#This Row],[ISIN No.]])</f>
        <v>4543210</v>
      </c>
      <c r="G74" s="12">
        <f t="shared" si="1"/>
        <v>2.0942357924825829E-3</v>
      </c>
      <c r="H74" s="13"/>
    </row>
    <row r="75" spans="1:8" x14ac:dyDescent="0.25">
      <c r="A75" s="9"/>
      <c r="B75" s="10" t="s">
        <v>80</v>
      </c>
      <c r="C75" s="10" t="str">
        <f>VLOOKUP(Table1345676234[[#This Row],[ISIN No.]],'[1]Crisil data '!E:F,2,0)</f>
        <v>NESTLE INDIA LTD</v>
      </c>
      <c r="D75" s="10" t="str">
        <f>VLOOKUP(Table1345676234[[#This Row],[ISIN No.]],'[1]Crisil data '!E:I,5,0)</f>
        <v>Manufacture of milk-powder, ice-cream powder and condensed milk except</v>
      </c>
      <c r="E75" s="11">
        <f>SUMIFS('[1]Crisil data '!L:L,'[1]Crisil data '!AI:AI,$D$3,'[1]Crisil data '!E:E,Table1345676234[[#This Row],[ISIN No.]])</f>
        <v>1152</v>
      </c>
      <c r="F75" s="10">
        <f>SUMIFS('[1]Crisil data '!M:M,'[1]Crisil data '!AI:AI,$D$3,'[1]Crisil data '!E:E,Table1345676234[[#This Row],[ISIN No.]])</f>
        <v>20320300.800000001</v>
      </c>
      <c r="G75" s="12">
        <f t="shared" si="1"/>
        <v>9.3668356182902528E-3</v>
      </c>
      <c r="H75" s="13"/>
    </row>
    <row r="76" spans="1:8" x14ac:dyDescent="0.25">
      <c r="A76" s="9"/>
      <c r="B76" s="10" t="s">
        <v>81</v>
      </c>
      <c r="C76" s="10" t="str">
        <f>VLOOKUP(Table1345676234[[#This Row],[ISIN No.]],'[1]Crisil data '!E:F,2,0)</f>
        <v>AXIS BANK</v>
      </c>
      <c r="D76" s="10" t="str">
        <f>VLOOKUP(Table1345676234[[#This Row],[ISIN No.]],'[1]Crisil data '!E:I,5,0)</f>
        <v>Monetary intermediation of commercial banks, saving banks. postal savings</v>
      </c>
      <c r="E76" s="11">
        <f>SUMIFS('[1]Crisil data '!L:L,'[1]Crisil data '!AI:AI,$D$3,'[1]Crisil data '!E:E,Table1345676234[[#This Row],[ISIN No.]])</f>
        <v>69595</v>
      </c>
      <c r="F76" s="10">
        <f>SUMIFS('[1]Crisil data '!M:M,'[1]Crisil data '!AI:AI,$D$3,'[1]Crisil data '!E:E,Table1345676234[[#This Row],[ISIN No.]])</f>
        <v>51667328</v>
      </c>
      <c r="G76" s="12">
        <f t="shared" si="1"/>
        <v>2.3816545482057298E-2</v>
      </c>
      <c r="H76" s="13"/>
    </row>
    <row r="77" spans="1:8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'!E:E,Table1345676234[[#This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82</v>
      </c>
      <c r="D158" s="15"/>
      <c r="E158" s="19"/>
      <c r="F158" s="20">
        <f>SUM(F7:F157)</f>
        <v>2092376262.9000001</v>
      </c>
      <c r="G158" s="21">
        <f>+F158/$F$170</f>
        <v>0.96450070789290543</v>
      </c>
      <c r="H158" s="22"/>
    </row>
    <row r="160" spans="1:8" x14ac:dyDescent="0.25">
      <c r="B160" s="23"/>
      <c r="C160" s="23" t="s">
        <v>83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84</v>
      </c>
      <c r="D161" s="10"/>
      <c r="E161" s="25"/>
      <c r="F161" s="26" t="s">
        <v>85</v>
      </c>
      <c r="G161" s="25">
        <v>0</v>
      </c>
      <c r="H161" s="10"/>
    </row>
    <row r="162" spans="1:8" x14ac:dyDescent="0.25">
      <c r="A162" s="10" t="s">
        <v>86</v>
      </c>
      <c r="B162" s="24" t="s">
        <v>87</v>
      </c>
      <c r="C162" s="15" t="s">
        <v>88</v>
      </c>
      <c r="D162" s="15"/>
      <c r="E162" s="19"/>
      <c r="F162" s="10">
        <f>SUMIFS('[1]Crisil data '!M:M,'[1]Crisil data '!AI:AI,'E-TIER I'!$D$3,'[1]Crisil data '!K:K,A162)</f>
        <v>75303805.150000006</v>
      </c>
      <c r="G162" s="21">
        <f>+F162/$F$170</f>
        <v>3.4712004079772728E-2</v>
      </c>
      <c r="H162" s="10"/>
    </row>
    <row r="163" spans="1:8" x14ac:dyDescent="0.25">
      <c r="B163" s="24"/>
      <c r="C163" s="15" t="s">
        <v>89</v>
      </c>
      <c r="D163" s="10"/>
      <c r="E163" s="25"/>
      <c r="F163" s="19" t="s">
        <v>85</v>
      </c>
      <c r="G163" s="25">
        <v>0</v>
      </c>
      <c r="H163" s="10"/>
    </row>
    <row r="164" spans="1:8" x14ac:dyDescent="0.25">
      <c r="B164" s="24"/>
      <c r="C164" s="15" t="s">
        <v>90</v>
      </c>
      <c r="D164" s="10"/>
      <c r="E164" s="25"/>
      <c r="F164" s="19" t="s">
        <v>85</v>
      </c>
      <c r="G164" s="25">
        <v>0</v>
      </c>
      <c r="H164" s="10"/>
    </row>
    <row r="165" spans="1:8" x14ac:dyDescent="0.25">
      <c r="B165" s="24"/>
      <c r="C165" s="15" t="s">
        <v>91</v>
      </c>
      <c r="D165" s="10"/>
      <c r="E165" s="25"/>
      <c r="F165" s="19" t="s">
        <v>85</v>
      </c>
      <c r="G165" s="25">
        <v>0</v>
      </c>
      <c r="H165" s="10"/>
    </row>
    <row r="166" spans="1:8" x14ac:dyDescent="0.25">
      <c r="A166" s="27" t="s">
        <v>92</v>
      </c>
      <c r="B166" s="10" t="s">
        <v>92</v>
      </c>
      <c r="C166" s="10" t="s">
        <v>93</v>
      </c>
      <c r="D166" s="10"/>
      <c r="E166" s="25"/>
      <c r="F166" s="10">
        <f>SUMIFS('[1]Crisil data '!M:M,'[1]Crisil data '!AI:AI,'E-TIER I'!$D$3,'[1]Crisil data '!K:K,A166)</f>
        <v>1707933.2</v>
      </c>
      <c r="G166" s="21">
        <f>+F166/$F$170</f>
        <v>7.8728802732194053E-4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94</v>
      </c>
      <c r="D168" s="10"/>
      <c r="E168" s="25"/>
      <c r="F168" s="28">
        <f>SUM(F161:F167)</f>
        <v>77011738.350000009</v>
      </c>
      <c r="G168" s="21">
        <f>+F168/$F$170</f>
        <v>3.5499292107094668E-2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95</v>
      </c>
      <c r="D170" s="32"/>
      <c r="E170" s="33"/>
      <c r="F170" s="34">
        <f>+F168+F158</f>
        <v>2169388001.25</v>
      </c>
      <c r="G170" s="35">
        <v>1</v>
      </c>
      <c r="H170" s="10"/>
    </row>
    <row r="172" spans="1:8" hidden="1" outlineLevel="1" x14ac:dyDescent="0.25">
      <c r="C172" s="15" t="s">
        <v>96</v>
      </c>
      <c r="D172" s="36"/>
      <c r="F172" s="3"/>
    </row>
    <row r="173" spans="1:8" hidden="1" outlineLevel="1" x14ac:dyDescent="0.25">
      <c r="C173" s="15" t="s">
        <v>97</v>
      </c>
      <c r="D173" s="36"/>
    </row>
    <row r="174" spans="1:8" hidden="1" outlineLevel="1" x14ac:dyDescent="0.25">
      <c r="C174" s="15" t="s">
        <v>98</v>
      </c>
      <c r="D174" s="37"/>
    </row>
    <row r="175" spans="1:8" collapsed="1" x14ac:dyDescent="0.25">
      <c r="C175" s="15" t="s">
        <v>99</v>
      </c>
      <c r="D175" s="38">
        <v>17.768432925698505</v>
      </c>
      <c r="F175" s="3"/>
    </row>
    <row r="176" spans="1:8" x14ac:dyDescent="0.25">
      <c r="C176" s="15" t="s">
        <v>100</v>
      </c>
      <c r="D176" s="38">
        <v>18.370823906433017</v>
      </c>
      <c r="F176" s="39"/>
    </row>
    <row r="177" spans="1:8" x14ac:dyDescent="0.25">
      <c r="A177" s="40" t="s">
        <v>101</v>
      </c>
      <c r="C177" s="15" t="s">
        <v>102</v>
      </c>
      <c r="D177" s="41">
        <v>0</v>
      </c>
    </row>
    <row r="178" spans="1:8" x14ac:dyDescent="0.25">
      <c r="C178" s="15" t="s">
        <v>103</v>
      </c>
      <c r="D178" s="36">
        <v>0</v>
      </c>
    </row>
    <row r="179" spans="1:8" x14ac:dyDescent="0.25">
      <c r="C179" s="15" t="s">
        <v>104</v>
      </c>
      <c r="D179" s="36">
        <v>0</v>
      </c>
      <c r="F179" s="42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2092376262.9000001</v>
      </c>
    </row>
    <row r="182" spans="1:8" x14ac:dyDescent="0.25">
      <c r="C182" s="23" t="s">
        <v>105</v>
      </c>
      <c r="D182" s="23"/>
      <c r="E182" s="23"/>
      <c r="F182" s="23"/>
      <c r="G182" s="23"/>
      <c r="H182" s="23"/>
    </row>
    <row r="183" spans="1:8" x14ac:dyDescent="0.25">
      <c r="C183" s="23" t="s">
        <v>106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107</v>
      </c>
      <c r="C184" s="15" t="s">
        <v>108</v>
      </c>
      <c r="D184" s="10"/>
      <c r="E184" s="25"/>
      <c r="F184" s="45">
        <f t="shared" ref="F184:F188" si="2">SUMIF($E$198:$E$207,C184,$H$198:$H$207)</f>
        <v>0</v>
      </c>
      <c r="G184" s="46">
        <f>+F184/$F$170</f>
        <v>0</v>
      </c>
      <c r="H184" s="10"/>
    </row>
    <row r="185" spans="1:8" x14ac:dyDescent="0.25">
      <c r="A185" s="10" t="s">
        <v>109</v>
      </c>
      <c r="C185" s="10" t="s">
        <v>110</v>
      </c>
      <c r="D185" s="10"/>
      <c r="E185" s="25"/>
      <c r="F185" s="45">
        <f t="shared" si="2"/>
        <v>0</v>
      </c>
      <c r="G185" s="46">
        <f t="shared" ref="G185" si="3">+F185/$F$170</f>
        <v>0</v>
      </c>
      <c r="H185" s="10"/>
    </row>
    <row r="186" spans="1:8" x14ac:dyDescent="0.25">
      <c r="C186" s="10" t="s">
        <v>111</v>
      </c>
      <c r="D186" s="10"/>
      <c r="E186" s="25"/>
      <c r="F186" s="45">
        <f t="shared" si="2"/>
        <v>0</v>
      </c>
      <c r="G186" s="46">
        <f>+F186/$F$170</f>
        <v>0</v>
      </c>
      <c r="H186" s="10"/>
    </row>
    <row r="187" spans="1:8" x14ac:dyDescent="0.25">
      <c r="C187" s="10" t="s">
        <v>112</v>
      </c>
      <c r="D187" s="10"/>
      <c r="E187" s="25"/>
      <c r="F187" s="45">
        <f t="shared" si="2"/>
        <v>0</v>
      </c>
      <c r="G187" s="46">
        <f t="shared" ref="G187:G195" si="4">+F187/$F$170</f>
        <v>0</v>
      </c>
      <c r="H187" s="10"/>
    </row>
    <row r="188" spans="1:8" x14ac:dyDescent="0.25">
      <c r="C188" s="10" t="s">
        <v>113</v>
      </c>
      <c r="D188" s="10"/>
      <c r="E188" s="25"/>
      <c r="F188" s="45">
        <f t="shared" si="2"/>
        <v>0</v>
      </c>
      <c r="G188" s="46">
        <f t="shared" si="4"/>
        <v>0</v>
      </c>
      <c r="H188" s="10"/>
    </row>
    <row r="189" spans="1:8" x14ac:dyDescent="0.25">
      <c r="C189" s="10" t="s">
        <v>114</v>
      </c>
      <c r="D189" s="10"/>
      <c r="E189" s="25"/>
      <c r="F189" s="45">
        <f>SUMIF($E$198:$E$207,C189,$H$198:$H$207)</f>
        <v>0</v>
      </c>
      <c r="G189" s="46">
        <f t="shared" si="4"/>
        <v>0</v>
      </c>
      <c r="H189" s="10"/>
    </row>
    <row r="190" spans="1:8" x14ac:dyDescent="0.25">
      <c r="C190" s="10" t="s">
        <v>115</v>
      </c>
      <c r="D190" s="10"/>
      <c r="E190" s="25"/>
      <c r="F190" s="45">
        <f ca="1">SUMIF($E$198:$E$206,C190,H206:H211)</f>
        <v>0</v>
      </c>
      <c r="G190" s="46">
        <f t="shared" ca="1" si="4"/>
        <v>0</v>
      </c>
      <c r="H190" s="10"/>
    </row>
    <row r="191" spans="1:8" x14ac:dyDescent="0.25">
      <c r="C191" s="10" t="s">
        <v>116</v>
      </c>
      <c r="D191" s="10"/>
      <c r="E191" s="25"/>
      <c r="F191" s="45">
        <f ca="1">SUMIF($E$198:$E$206,C191,H208:H212)</f>
        <v>0</v>
      </c>
      <c r="G191" s="46">
        <f t="shared" ca="1" si="4"/>
        <v>0</v>
      </c>
      <c r="H191" s="10"/>
    </row>
    <row r="192" spans="1:8" x14ac:dyDescent="0.25">
      <c r="C192" s="10" t="s">
        <v>117</v>
      </c>
      <c r="D192" s="10"/>
      <c r="E192" s="25"/>
      <c r="F192" s="45">
        <f>SUMIF($E$198:$E$206,C192,H202:H213)</f>
        <v>0</v>
      </c>
      <c r="G192" s="46">
        <f t="shared" si="4"/>
        <v>0</v>
      </c>
      <c r="H192" s="10"/>
    </row>
    <row r="193" spans="3:8" x14ac:dyDescent="0.25">
      <c r="C193" s="10" t="s">
        <v>118</v>
      </c>
      <c r="D193" s="10"/>
      <c r="E193" s="25"/>
      <c r="F193" s="45">
        <f>SUMIF($E$198:$E$206,C193,H200:H214)</f>
        <v>0</v>
      </c>
      <c r="G193" s="46">
        <f t="shared" si="4"/>
        <v>0</v>
      </c>
      <c r="H193" s="10"/>
    </row>
    <row r="194" spans="3:8" x14ac:dyDescent="0.25">
      <c r="C194" s="10" t="s">
        <v>119</v>
      </c>
      <c r="D194" s="10"/>
      <c r="E194" s="25"/>
      <c r="F194" s="45">
        <f ca="1">SUMIF($E$198:$E$206,C194,H208:H215)</f>
        <v>0</v>
      </c>
      <c r="G194" s="46">
        <f t="shared" ca="1" si="4"/>
        <v>0</v>
      </c>
      <c r="H194" s="10"/>
    </row>
    <row r="195" spans="3:8" x14ac:dyDescent="0.25">
      <c r="C195" s="10" t="s">
        <v>120</v>
      </c>
      <c r="D195" s="10"/>
      <c r="E195" s="25"/>
      <c r="F195" s="45">
        <f ca="1">SUMIF($E$198:$E$206,C195,H209:H216)</f>
        <v>0</v>
      </c>
      <c r="G195" s="46">
        <f t="shared" ca="1" si="4"/>
        <v>0</v>
      </c>
      <c r="H195" s="10"/>
    </row>
    <row r="198" spans="3:8" x14ac:dyDescent="0.25">
      <c r="E198" s="10" t="s">
        <v>111</v>
      </c>
      <c r="F198" s="47" t="s">
        <v>121</v>
      </c>
      <c r="G198" s="10">
        <f>SUMIF($H$7:$H$89,F198,$E$7:$E$157)</f>
        <v>0</v>
      </c>
      <c r="H198" s="10">
        <f>SUMIF($H$7:$H$89,F198,$F$7:$F$89)</f>
        <v>0</v>
      </c>
    </row>
    <row r="199" spans="3:8" x14ac:dyDescent="0.25">
      <c r="E199" s="10" t="s">
        <v>113</v>
      </c>
      <c r="F199" s="47" t="s">
        <v>122</v>
      </c>
      <c r="G199" s="10">
        <f t="shared" ref="G199:G207" si="5">SUMIF($H$7:$H$89,F199,$E$7:$E$157)</f>
        <v>0</v>
      </c>
      <c r="H199" s="10">
        <f t="shared" ref="H199:H207" si="6">SUMIF($H$7:$H$89,F199,$F$7:$F$89)</f>
        <v>0</v>
      </c>
    </row>
    <row r="200" spans="3:8" x14ac:dyDescent="0.25">
      <c r="E200" s="10" t="s">
        <v>111</v>
      </c>
      <c r="F200" s="10" t="s">
        <v>123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111</v>
      </c>
      <c r="F201" s="47" t="s">
        <v>124</v>
      </c>
      <c r="G201" s="10">
        <f t="shared" si="5"/>
        <v>0</v>
      </c>
      <c r="H201" s="10">
        <f t="shared" si="6"/>
        <v>0</v>
      </c>
    </row>
    <row r="202" spans="3:8" x14ac:dyDescent="0.25">
      <c r="E202" s="10" t="s">
        <v>114</v>
      </c>
      <c r="F202" s="10" t="s">
        <v>125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111</v>
      </c>
      <c r="F203" s="47" t="s">
        <v>126</v>
      </c>
      <c r="G203" s="10">
        <f t="shared" si="5"/>
        <v>0</v>
      </c>
      <c r="H203" s="10">
        <f t="shared" si="6"/>
        <v>0</v>
      </c>
    </row>
    <row r="204" spans="3:8" x14ac:dyDescent="0.25">
      <c r="E204" s="10" t="s">
        <v>113</v>
      </c>
      <c r="F204" s="47" t="s">
        <v>127</v>
      </c>
      <c r="G204" s="10">
        <f t="shared" si="5"/>
        <v>0</v>
      </c>
      <c r="H204" s="10">
        <f t="shared" si="6"/>
        <v>0</v>
      </c>
    </row>
    <row r="205" spans="3:8" x14ac:dyDescent="0.25">
      <c r="E205" s="10" t="s">
        <v>111</v>
      </c>
      <c r="F205" s="47" t="s">
        <v>128</v>
      </c>
      <c r="G205" s="10">
        <f t="shared" si="5"/>
        <v>0</v>
      </c>
      <c r="H205" s="10">
        <f t="shared" si="6"/>
        <v>0</v>
      </c>
    </row>
    <row r="206" spans="3:8" x14ac:dyDescent="0.25">
      <c r="E206" s="10" t="s">
        <v>114</v>
      </c>
      <c r="F206" s="10" t="s">
        <v>129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114</v>
      </c>
      <c r="F207" s="47" t="s">
        <v>130</v>
      </c>
      <c r="G207" s="10">
        <f t="shared" si="5"/>
        <v>0</v>
      </c>
      <c r="H207" s="10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8"/>
    </row>
    <row r="212" spans="5:5" x14ac:dyDescent="0.25">
      <c r="E212" s="48"/>
    </row>
    <row r="213" spans="5:5" x14ac:dyDescent="0.25">
      <c r="E213" s="49"/>
    </row>
    <row r="214" spans="5:5" x14ac:dyDescent="0.25">
      <c r="E214" s="49"/>
    </row>
    <row r="215" spans="5:5" x14ac:dyDescent="0.25">
      <c r="E215" s="49"/>
    </row>
    <row r="216" spans="5:5" x14ac:dyDescent="0.25">
      <c r="E216" s="49"/>
    </row>
    <row r="217" spans="5:5" x14ac:dyDescent="0.25">
      <c r="E217" s="49"/>
    </row>
    <row r="218" spans="5:5" x14ac:dyDescent="0.25">
      <c r="E218" s="49"/>
    </row>
    <row r="219" spans="5:5" x14ac:dyDescent="0.25">
      <c r="E219" s="49"/>
    </row>
    <row r="220" spans="5:5" x14ac:dyDescent="0.25">
      <c r="E220"/>
    </row>
    <row r="221" spans="5:5" x14ac:dyDescent="0.25">
      <c r="E221" s="48"/>
    </row>
    <row r="222" spans="5:5" x14ac:dyDescent="0.25">
      <c r="E222" s="48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2022-03-10T12:38:23Z</dcterms:created>
  <dcterms:modified xsi:type="dcterms:W3CDTF">2022-03-10T12:38:45Z</dcterms:modified>
</cp:coreProperties>
</file>