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FY 2023-24\12. February 2024\8. Website Upload- Monthly Portfolio\"/>
    </mc:Choice>
  </mc:AlternateContent>
  <xr:revisionPtr revIDLastSave="0" documentId="8_{A6E336BD-37BE-49B4-9160-96D9BBAF9D7B}" xr6:coauthVersionLast="47" xr6:coauthVersionMax="47" xr10:uidLastSave="{00000000-0000-0000-0000-000000000000}"/>
  <bookViews>
    <workbookView xWindow="-120" yWindow="-120" windowWidth="20730" windowHeight="11160" xr2:uid="{59A04992-6B10-4C3A-93F9-3368E27D1F42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" i="1" l="1"/>
  <c r="H151" i="1"/>
  <c r="H150" i="1"/>
  <c r="H149" i="1"/>
  <c r="H148" i="1"/>
  <c r="H147" i="1"/>
  <c r="G147" i="1" s="1"/>
  <c r="H146" i="1"/>
  <c r="H145" i="1"/>
  <c r="G145" i="1" s="1"/>
  <c r="H144" i="1"/>
  <c r="H143" i="1"/>
  <c r="H153" i="1" s="1"/>
  <c r="H154" i="1" s="1"/>
  <c r="F140" i="1"/>
  <c r="F139" i="1"/>
  <c r="F138" i="1"/>
  <c r="F137" i="1"/>
  <c r="F136" i="1"/>
  <c r="G136" i="1" s="1"/>
  <c r="F135" i="1"/>
  <c r="G135" i="1" s="1"/>
  <c r="F133" i="1"/>
  <c r="F132" i="1"/>
  <c r="F130" i="1"/>
  <c r="F129" i="1"/>
  <c r="F113" i="1"/>
  <c r="F115" i="1" s="1"/>
  <c r="F103" i="1"/>
  <c r="H141" i="1" s="1"/>
  <c r="L13" i="1"/>
  <c r="L12" i="1"/>
  <c r="L11" i="1"/>
  <c r="L10" i="1"/>
  <c r="L9" i="1"/>
  <c r="L8" i="1"/>
  <c r="L7" i="1"/>
  <c r="L14" i="1" s="1"/>
  <c r="G150" i="1" l="1"/>
  <c r="G146" i="1"/>
  <c r="G137" i="1"/>
  <c r="G13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86" i="1"/>
  <c r="G62" i="1"/>
  <c r="G46" i="1"/>
  <c r="G22" i="1"/>
  <c r="G102" i="1"/>
  <c r="G94" i="1"/>
  <c r="G78" i="1"/>
  <c r="G70" i="1"/>
  <c r="G54" i="1"/>
  <c r="G38" i="1"/>
  <c r="G30" i="1"/>
  <c r="G152" i="1"/>
  <c r="G144" i="1"/>
  <c r="G83" i="1"/>
  <c r="G59" i="1"/>
  <c r="G43" i="1"/>
  <c r="G27" i="1"/>
  <c r="G9" i="1"/>
  <c r="G50" i="1"/>
  <c r="G18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100" i="1"/>
  <c r="G92" i="1"/>
  <c r="G84" i="1"/>
  <c r="G76" i="1"/>
  <c r="G68" i="1"/>
  <c r="G60" i="1"/>
  <c r="G52" i="1"/>
  <c r="G44" i="1"/>
  <c r="G36" i="1"/>
  <c r="G28" i="1"/>
  <c r="G20" i="1"/>
  <c r="G148" i="1"/>
  <c r="G99" i="1"/>
  <c r="G91" i="1"/>
  <c r="G75" i="1"/>
  <c r="G67" i="1"/>
  <c r="G51" i="1"/>
  <c r="G35" i="1"/>
  <c r="G19" i="1"/>
  <c r="G111" i="1"/>
  <c r="G98" i="1"/>
  <c r="G90" i="1"/>
  <c r="G82" i="1"/>
  <c r="G74" i="1"/>
  <c r="G66" i="1"/>
  <c r="G58" i="1"/>
  <c r="G42" i="1"/>
  <c r="G34" i="1"/>
  <c r="G26" i="1"/>
  <c r="G13" i="1"/>
  <c r="G107" i="1"/>
  <c r="G97" i="1"/>
  <c r="G89" i="1"/>
  <c r="G81" i="1"/>
  <c r="G73" i="1"/>
  <c r="G65" i="1"/>
  <c r="G57" i="1"/>
  <c r="G49" i="1"/>
  <c r="G41" i="1"/>
  <c r="G33" i="1"/>
  <c r="G25" i="1"/>
  <c r="G17" i="1"/>
  <c r="G12" i="1"/>
  <c r="G8" i="1"/>
  <c r="G96" i="1"/>
  <c r="G88" i="1"/>
  <c r="G80" i="1"/>
  <c r="G72" i="1"/>
  <c r="G64" i="1"/>
  <c r="G56" i="1"/>
  <c r="G48" i="1"/>
  <c r="G40" i="1"/>
  <c r="G32" i="1"/>
  <c r="G24" i="1"/>
  <c r="G16" i="1"/>
  <c r="G129" i="1"/>
  <c r="G139" i="1"/>
  <c r="G149" i="1"/>
  <c r="G130" i="1"/>
  <c r="G140" i="1"/>
  <c r="G138" i="1"/>
  <c r="G132" i="1"/>
  <c r="G151" i="1"/>
  <c r="G103" i="1"/>
  <c r="F134" i="1"/>
  <c r="G134" i="1" s="1"/>
  <c r="G143" i="1"/>
  <c r="G113" i="1"/>
  <c r="F131" i="1"/>
  <c r="G131" i="1" s="1"/>
  <c r="F141" i="1" l="1"/>
  <c r="G153" i="1"/>
  <c r="G141" i="1"/>
</calcChain>
</file>

<file path=xl/sharedStrings.xml><?xml version="1.0" encoding="utf-8"?>
<sst xmlns="http://schemas.openxmlformats.org/spreadsheetml/2006/main" count="500" uniqueCount="272">
  <si>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</si>
  <si>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</si>
  <si>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</si>
  <si>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</si>
  <si>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</si>
  <si>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</si>
  <si>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29-02-2024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</si>
  <si>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</si>
  <si>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</si>
  <si>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</si>
  <si>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</si>
  <si>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</si>
  <si>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</si>
  <si>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</si>
  <si>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</si>
  <si>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</si>
  <si>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Manufacture of other petroleum n.e.c.</t>
  </si>
  <si>
    <t>CRISIL AAA</t>
  </si>
  <si>
    <t>INE018A08BA7</t>
  </si>
  <si>
    <t>07.70% LARSEN AND TOUBRO LTD 28-April-2025</t>
  </si>
  <si>
    <t>Other civil engineering projects n.e.c.</t>
  </si>
  <si>
    <t>CRISIL AA+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</si>
  <si>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</si>
  <si>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</si>
  <si>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</si>
  <si>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</si>
  <si>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</si>
  <si>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</si>
  <si>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BWR AAA</t>
  </si>
  <si>
    <t>INE031A08707</t>
  </si>
  <si>
    <t>8.37% HUDCO GOI 23 Mar 2029 (GOI Service)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</si>
  <si>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</si>
  <si>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</si>
  <si>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</si>
  <si>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</si>
  <si>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</si>
  <si>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INE040A08476</t>
  </si>
  <si>
    <t>9.24% HDFC Bank 24.06.2024</t>
  </si>
  <si>
    <t>BWR AAA(CE)</t>
  </si>
  <si>
    <t>INE040A08666</t>
  </si>
  <si>
    <t>7.80 HDFC Bank 03-05-2033 (US-002)</t>
  </si>
  <si>
    <t>INE040A08807</t>
  </si>
  <si>
    <t>8.00% HDFC Bank 27-07-2032</t>
  </si>
  <si>
    <t>INE040A08831</t>
  </si>
  <si>
    <t>07.10% HDFC LTD 12-Nov-2031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</si>
  <si>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</si>
  <si>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</si>
  <si>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</si>
  <si>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</si>
  <si>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</si>
  <si>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</si>
  <si>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</si>
  <si>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</si>
  <si>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</si>
  <si>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</si>
  <si>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</si>
  <si>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</si>
  <si>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</si>
  <si>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</si>
  <si>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</si>
  <si>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</si>
  <si>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</si>
  <si>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</si>
  <si>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</si>
  <si>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</si>
  <si>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</si>
  <si>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</si>
  <si>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</si>
  <si>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INE094A08135</t>
  </si>
  <si>
    <t>7.64 HPCL 04.11.2027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</si>
  <si>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</si>
  <si>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</si>
  <si>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</si>
  <si>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</si>
  <si>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</si>
  <si>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</si>
  <si>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</si>
  <si>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</si>
  <si>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</si>
  <si>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</si>
  <si>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</si>
  <si>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INE103A08050</t>
  </si>
  <si>
    <t>7.48 MRPL 14.04.2032</t>
  </si>
  <si>
    <t>INE115A07OB4</t>
  </si>
  <si>
    <t>8.70% LIC HOUSING FINANCE LTD 23 Mar 2029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</si>
  <si>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</si>
  <si>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</si>
  <si>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</si>
  <si>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</si>
  <si>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</si>
  <si>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</si>
  <si>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</si>
  <si>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INE121A07QU7</t>
  </si>
  <si>
    <t>8.30 Cholamandalam Investment and Finance 12.12.2025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</si>
  <si>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</si>
  <si>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</si>
  <si>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</si>
  <si>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</si>
  <si>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</si>
  <si>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</si>
  <si>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</si>
  <si>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</si>
  <si>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</si>
  <si>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</si>
  <si>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</si>
  <si>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</si>
  <si>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</si>
  <si>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INE134E08DU8</t>
  </si>
  <si>
    <t>09.45% Power Finance Corporation 01-Sept-2026</t>
  </si>
  <si>
    <t>INE134E08JR1</t>
  </si>
  <si>
    <t>8.67%PFC 19-Nov-2028</t>
  </si>
  <si>
    <t>INE134E08LV9</t>
  </si>
  <si>
    <t>7.65 PFC 13.11.2037</t>
  </si>
  <si>
    <t>INE134E08LX5</t>
  </si>
  <si>
    <t>7.59 PFC 17.01.2028</t>
  </si>
  <si>
    <t>INE134E08MM6</t>
  </si>
  <si>
    <t>7.62 PFC 15.07.2033</t>
  </si>
  <si>
    <t>INE202E07062</t>
  </si>
  <si>
    <t>9.02% IREDA 24 Sep 2025</t>
  </si>
  <si>
    <t>CARE AA+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</si>
  <si>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</si>
  <si>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</si>
  <si>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</si>
  <si>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</si>
  <si>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</si>
  <si>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</si>
  <si>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</si>
  <si>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</si>
  <si>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</si>
  <si>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</si>
  <si>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</si>
  <si>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</si>
  <si>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</si>
  <si>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</si>
  <si>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</si>
  <si>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</si>
  <si>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</si>
  <si>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INE235P07894</t>
  </si>
  <si>
    <t>9.30% L&amp;T INFRA DEBT FUND 5 July 2024</t>
  </si>
  <si>
    <t>INE238A08351</t>
  </si>
  <si>
    <t>8.85 % AXIS BANK 05.12.2024 (infras Bond)</t>
  </si>
  <si>
    <t>INE238A08484</t>
  </si>
  <si>
    <t>7.88 Axis Bank Tier 2 13-12-2032</t>
  </si>
  <si>
    <t>INE261F08931</t>
  </si>
  <si>
    <t>7.60 NABARD 23.11.2032</t>
  </si>
  <si>
    <t>INE261F08AD8</t>
  </si>
  <si>
    <t>8.20% NABARD 09.03.2028 (GOI Service)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</si>
  <si>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</si>
  <si>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</si>
  <si>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</si>
  <si>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</si>
  <si>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</si>
  <si>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</si>
  <si>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INE261F08BR6</t>
  </si>
  <si>
    <t>7.50 NABARD 17.11.2034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</si>
  <si>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</si>
  <si>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</si>
  <si>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</si>
  <si>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</si>
  <si>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</si>
  <si>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</si>
  <si>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INE296A07RN0</t>
  </si>
  <si>
    <t>6.92% Bajaj Finance 24-Dec-2030</t>
  </si>
  <si>
    <t>INE296A07RS9</t>
  </si>
  <si>
    <t>7.02 Bajaj Finance 18.04.2031.</t>
  </si>
  <si>
    <t>INE296A07RW1</t>
  </si>
  <si>
    <t>7.15% Bajaj Finance 02-Dec-2031</t>
  </si>
  <si>
    <t>INE296A07SC1</t>
  </si>
  <si>
    <t>7.60 Bajaj Finance 25.08.2027</t>
  </si>
  <si>
    <t>INE296A07ST5</t>
  </si>
  <si>
    <t>8.10 Bajaj Finance 23.01.2029</t>
  </si>
  <si>
    <t>INE306N07NP4</t>
  </si>
  <si>
    <t>7.97 TCFSL NCD "A" Series FY 2023-24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</si>
  <si>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</si>
  <si>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</si>
  <si>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</si>
  <si>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</si>
  <si>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</si>
  <si>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</si>
  <si>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</si>
  <si>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</si>
  <si>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INE556F08KK5</t>
  </si>
  <si>
    <t>7.79% SIDBI 2027-Series IV of FY 2023-24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</si>
  <si>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</si>
  <si>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</si>
  <si>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</si>
  <si>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</si>
  <si>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</si>
  <si>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</si>
  <si>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</si>
  <si>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</si>
  <si>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</si>
  <si>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</si>
  <si>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INE752E07KZ3</t>
  </si>
  <si>
    <t>7.93% POWER GRID CORPORATION MD 20.05.2028</t>
  </si>
  <si>
    <t>INE752E07OB6</t>
  </si>
  <si>
    <t>7.55% Power Grid Corporation 21-Sept-2031</t>
  </si>
  <si>
    <t>INE752E08700</t>
  </si>
  <si>
    <t>7.50 Power Grid Corporation 24082033</t>
  </si>
  <si>
    <t>02A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</si>
  <si>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</si>
  <si>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</si>
  <si>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</si>
  <si>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</si>
  <si>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</si>
  <si>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</si>
  <si>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</si>
  <si>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</si>
  <si>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NCA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</si>
  <si>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</si>
  <si>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</si>
  <si>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</si>
  <si>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</si>
  <si>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</si>
  <si>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</si>
  <si>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</si>
  <si>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</si>
  <si>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</si>
  <si>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</si>
  <si>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</si>
  <si>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</si>
  <si>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INE906B07HH5</t>
  </si>
  <si>
    <t>7.70% NHAI 13 Sep 2029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</si>
  <si>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</si>
  <si>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</si>
  <si>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</si>
  <si>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</si>
  <si>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</si>
  <si>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</si>
  <si>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INE906B07JA6</t>
  </si>
  <si>
    <t>6.87% NHAI 14-April-2032</t>
  </si>
  <si>
    <t>Infrastructure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</si>
  <si>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</si>
  <si>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</si>
  <si>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</si>
  <si>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</si>
  <si>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</si>
  <si>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</si>
  <si>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</si>
  <si>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</si>
  <si>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GOI</t>
  </si>
  <si>
    <t xml:space="preserve">  - Bank Fixed Deposits (&lt; 1 Year)</t>
  </si>
  <si>
    <t>SDL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</si>
  <si>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</si>
  <si>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</si>
  <si>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</si>
  <si>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</si>
  <si>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</si>
  <si>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</si>
  <si>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</si>
  <si>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</si>
  <si>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</si>
  <si>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</si>
  <si>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</si>
  <si>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CRISIL AA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</si>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</sst>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9" fillId="2" borderId="9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64" fontId="12" fillId="5" borderId="7" xfId="3" quotePrefix="1" applyFont="1" applyFill="1" applyBorder="1"/>
    <xf numFmtId="10" fontId="0" fillId="4" borderId="0" xfId="4" applyNumberFormat="1" applyFont="1" applyFill="1" applyBorder="1"/>
    <xf numFmtId="164" fontId="12" fillId="0" borderId="7" xfId="3" quotePrefix="1" applyFont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B7EF8E85-5BB7-4C6B-8B9A-B58E0B003C4C}"/>
    <cellStyle name="Normal" xfId="0" builtinId="0"/>
    <cellStyle name="Normal 2" xfId="2" xr:uid="{04A12362-6518-42F7-AD52-5748E7767C6D}"/>
    <cellStyle name="Percent" xfId="1" builtinId="5"/>
    <cellStyle name="Percent 2" xfId="4" xr:uid="{C6F0F619-EDD0-45F2-AC09-DC85188F9DE6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F8CBA-8141-4972-8E26-E8E757C1BEB5}" name="Table1345676857" displayName="Table1345676857" ref="B6:H102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6E410BBF-3538-4BC0-8A1B-1339FAEB9777}" name="ISIN No." dataDxfId="6"/>
    <tableColumn id="2" xr3:uid="{29033292-BFA2-4CA7-995A-DACB7E553ED8}" name="Name of the Instrument" dataDxfId="5"/>
    <tableColumn id="3" xr3:uid="{1205EC03-83EB-4CFD-87B4-5D54DF7531CB}" name="Industry " dataDxfId="4"/>
    <tableColumn id="4" xr3:uid="{CD3ED673-1F0B-4482-85C9-4D5A7E1016DA}" name="Quantity" dataDxfId="3"/>
    <tableColumn id="5" xr3:uid="{FEDCA94F-DA12-456C-94A3-FDD6A30FA239}" name="Market Value" dataDxfId="2"/>
    <tableColumn id="6" xr3:uid="{434280DD-810D-46CE-A2A1-382EF17453ED}" name="% of Portfolio" dataDxfId="1" dataCellStyle="Percent">
      <calculatedColumnFormula>+F7/$F$115</calculatedColumnFormula>
    </tableColumn>
    <tableColumn id="7" xr3:uid="{2E96D7F6-0FED-4146-9A10-37246C4F980E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07FA-1EE7-4B69-832D-3A70546A9A42}">
  <sheetPr>
    <tabColor rgb="FF7030A0"/>
  </sheetPr>
  <dimension ref="A2:L164"/>
  <sheetViews>
    <sheetView showGridLines="0" tabSelected="1" zoomScaleNormal="100" zoomScaleSheetLayoutView="89" workbookViewId="0">
      <selection activeCell="D11" sqref="D11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100</v>
      </c>
      <c r="F7" s="16">
        <v>104582300</v>
      </c>
      <c r="G7" s="17">
        <f t="shared" ref="G7:G70" si="0">+F7/$F$115</f>
        <v>3.7701099596512466E-2</v>
      </c>
      <c r="H7" s="18" t="s">
        <v>17</v>
      </c>
      <c r="K7" s="19" t="s">
        <v>17</v>
      </c>
      <c r="L7" s="20">
        <f t="shared" ref="L7:L13" si="1">SUMIF($H$7:$H$102,K7,$F$7:$F$102)</f>
        <v>2115220674.5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50</v>
      </c>
      <c r="F8" s="16">
        <v>49911050</v>
      </c>
      <c r="G8" s="17">
        <f t="shared" si="0"/>
        <v>1.7992542399780015E-2</v>
      </c>
      <c r="H8" s="18" t="s">
        <v>17</v>
      </c>
      <c r="K8" s="19" t="s">
        <v>21</v>
      </c>
      <c r="L8" s="20">
        <f t="shared" si="1"/>
        <v>9909240</v>
      </c>
    </row>
    <row r="9" spans="1:12" x14ac:dyDescent="0.25">
      <c r="A9" s="13"/>
      <c r="B9" s="14" t="s">
        <v>22</v>
      </c>
      <c r="C9" s="15" t="s">
        <v>23</v>
      </c>
      <c r="D9" s="15" t="s">
        <v>24</v>
      </c>
      <c r="E9" s="16">
        <v>480</v>
      </c>
      <c r="F9" s="16">
        <v>48713136</v>
      </c>
      <c r="G9" s="17">
        <f t="shared" si="0"/>
        <v>1.7560703790167713E-2</v>
      </c>
      <c r="H9" s="18" t="s">
        <v>17</v>
      </c>
      <c r="K9" s="19" t="s">
        <v>25</v>
      </c>
      <c r="L9" s="20">
        <f t="shared" si="1"/>
        <v>208380666</v>
      </c>
    </row>
    <row r="10" spans="1:12" x14ac:dyDescent="0.25">
      <c r="A10" s="13"/>
      <c r="B10" s="14" t="s">
        <v>26</v>
      </c>
      <c r="C10" s="15" t="s">
        <v>27</v>
      </c>
      <c r="D10" s="15" t="s">
        <v>24</v>
      </c>
      <c r="E10" s="16">
        <v>56</v>
      </c>
      <c r="F10" s="16">
        <v>58326800</v>
      </c>
      <c r="G10" s="17">
        <f t="shared" si="0"/>
        <v>2.1026354325214339E-2</v>
      </c>
      <c r="H10" s="18" t="s">
        <v>25</v>
      </c>
      <c r="K10" s="19" t="s">
        <v>28</v>
      </c>
      <c r="L10" s="20">
        <f t="shared" si="1"/>
        <v>0</v>
      </c>
    </row>
    <row r="11" spans="1:12" x14ac:dyDescent="0.25">
      <c r="A11" s="13"/>
      <c r="B11" s="14" t="s">
        <v>29</v>
      </c>
      <c r="C11" s="15" t="s">
        <v>30</v>
      </c>
      <c r="D11" s="15" t="s">
        <v>24</v>
      </c>
      <c r="E11" s="16">
        <v>46</v>
      </c>
      <c r="F11" s="16">
        <v>47840460</v>
      </c>
      <c r="G11" s="17">
        <f t="shared" si="0"/>
        <v>1.7246110930845573E-2</v>
      </c>
      <c r="H11" s="18" t="s">
        <v>25</v>
      </c>
      <c r="K11" s="21" t="s">
        <v>31</v>
      </c>
      <c r="L11" s="20">
        <f t="shared" si="1"/>
        <v>74262965</v>
      </c>
    </row>
    <row r="12" spans="1:12" x14ac:dyDescent="0.25">
      <c r="A12" s="13"/>
      <c r="B12" s="14" t="s">
        <v>32</v>
      </c>
      <c r="C12" s="15" t="s">
        <v>33</v>
      </c>
      <c r="D12" s="15" t="s">
        <v>34</v>
      </c>
      <c r="E12" s="16">
        <v>22</v>
      </c>
      <c r="F12" s="16">
        <v>22652608</v>
      </c>
      <c r="G12" s="17">
        <f t="shared" si="0"/>
        <v>8.1660876680734219E-3</v>
      </c>
      <c r="H12" s="18" t="s">
        <v>17</v>
      </c>
      <c r="K12" s="21" t="s">
        <v>35</v>
      </c>
      <c r="L12" s="20">
        <f t="shared" si="1"/>
        <v>168012074</v>
      </c>
    </row>
    <row r="13" spans="1:12" x14ac:dyDescent="0.25">
      <c r="A13" s="13"/>
      <c r="B13" s="14" t="s">
        <v>36</v>
      </c>
      <c r="C13" s="15" t="s">
        <v>37</v>
      </c>
      <c r="D13" s="15" t="s">
        <v>34</v>
      </c>
      <c r="E13" s="16">
        <v>4</v>
      </c>
      <c r="F13" s="16">
        <v>4009640</v>
      </c>
      <c r="G13" s="17">
        <f t="shared" si="0"/>
        <v>1.4454437986749216E-3</v>
      </c>
      <c r="H13" s="18" t="s">
        <v>17</v>
      </c>
      <c r="K13" s="21" t="s">
        <v>38</v>
      </c>
      <c r="L13" s="20">
        <f t="shared" si="1"/>
        <v>0</v>
      </c>
    </row>
    <row r="14" spans="1:12" x14ac:dyDescent="0.25">
      <c r="A14" s="13"/>
      <c r="B14" s="14" t="s">
        <v>39</v>
      </c>
      <c r="C14" s="15" t="s">
        <v>40</v>
      </c>
      <c r="D14" s="15" t="s">
        <v>34</v>
      </c>
      <c r="E14" s="16">
        <v>100</v>
      </c>
      <c r="F14" s="16">
        <v>10063170</v>
      </c>
      <c r="G14" s="17">
        <f t="shared" si="0"/>
        <v>3.6276939255173806E-3</v>
      </c>
      <c r="H14" s="18" t="s">
        <v>17</v>
      </c>
      <c r="K14" s="22"/>
      <c r="L14" s="1">
        <f>SUM(L7:L13)</f>
        <v>2575785619.5</v>
      </c>
    </row>
    <row r="15" spans="1:12" x14ac:dyDescent="0.25">
      <c r="A15" s="13"/>
      <c r="B15" s="14" t="s">
        <v>41</v>
      </c>
      <c r="C15" s="15" t="s">
        <v>42</v>
      </c>
      <c r="D15" s="15" t="s">
        <v>34</v>
      </c>
      <c r="E15" s="16">
        <v>50</v>
      </c>
      <c r="F15" s="16">
        <v>50654800</v>
      </c>
      <c r="G15" s="17">
        <f t="shared" si="0"/>
        <v>1.8260658446423723E-2</v>
      </c>
      <c r="H15" s="18" t="s">
        <v>17</v>
      </c>
      <c r="K15" s="22"/>
    </row>
    <row r="16" spans="1:12" x14ac:dyDescent="0.25">
      <c r="A16" s="13"/>
      <c r="B16" s="14" t="s">
        <v>43</v>
      </c>
      <c r="C16" s="15" t="s">
        <v>44</v>
      </c>
      <c r="D16" s="15" t="s">
        <v>34</v>
      </c>
      <c r="E16" s="16">
        <v>50</v>
      </c>
      <c r="F16" s="16">
        <v>48084050</v>
      </c>
      <c r="G16" s="17">
        <f t="shared" si="0"/>
        <v>1.7333923216965828E-2</v>
      </c>
      <c r="H16" s="18" t="s">
        <v>17</v>
      </c>
      <c r="K16" s="22"/>
    </row>
    <row r="17" spans="1:11" x14ac:dyDescent="0.25">
      <c r="A17" s="13"/>
      <c r="B17" s="14" t="s">
        <v>45</v>
      </c>
      <c r="C17" s="15" t="s">
        <v>46</v>
      </c>
      <c r="D17" s="15" t="s">
        <v>34</v>
      </c>
      <c r="E17" s="16">
        <v>450</v>
      </c>
      <c r="F17" s="16">
        <v>45133605</v>
      </c>
      <c r="G17" s="17">
        <f t="shared" si="0"/>
        <v>1.6270310915467084E-2</v>
      </c>
      <c r="H17" s="18" t="s">
        <v>17</v>
      </c>
      <c r="K17" s="22"/>
    </row>
    <row r="18" spans="1:11" x14ac:dyDescent="0.25">
      <c r="A18" s="13"/>
      <c r="B18" s="14" t="s">
        <v>47</v>
      </c>
      <c r="C18" s="15" t="s">
        <v>48</v>
      </c>
      <c r="D18" s="15" t="s">
        <v>24</v>
      </c>
      <c r="E18" s="16">
        <v>50</v>
      </c>
      <c r="F18" s="16">
        <v>52228750</v>
      </c>
      <c r="G18" s="17">
        <f t="shared" si="0"/>
        <v>1.8828055087250429E-2</v>
      </c>
      <c r="H18" s="18" t="s">
        <v>17</v>
      </c>
      <c r="K18" s="22"/>
    </row>
    <row r="19" spans="1:11" x14ac:dyDescent="0.25">
      <c r="A19" s="13"/>
      <c r="B19" s="14" t="s">
        <v>49</v>
      </c>
      <c r="C19" s="15" t="s">
        <v>50</v>
      </c>
      <c r="D19" s="15" t="s">
        <v>24</v>
      </c>
      <c r="E19" s="16">
        <v>6</v>
      </c>
      <c r="F19" s="16">
        <v>6044574</v>
      </c>
      <c r="G19" s="17">
        <f t="shared" si="0"/>
        <v>2.1790215590256645E-3</v>
      </c>
      <c r="H19" s="18" t="s">
        <v>17</v>
      </c>
      <c r="K19" s="22"/>
    </row>
    <row r="20" spans="1:11" x14ac:dyDescent="0.25">
      <c r="A20" s="13"/>
      <c r="B20" s="14" t="s">
        <v>51</v>
      </c>
      <c r="C20" s="15" t="s">
        <v>52</v>
      </c>
      <c r="D20" s="15" t="s">
        <v>24</v>
      </c>
      <c r="E20" s="16">
        <v>20</v>
      </c>
      <c r="F20" s="16">
        <v>19425860</v>
      </c>
      <c r="G20" s="17">
        <f t="shared" si="0"/>
        <v>7.0028703003080601E-3</v>
      </c>
      <c r="H20" s="18" t="s">
        <v>17</v>
      </c>
      <c r="K20" s="22"/>
    </row>
    <row r="21" spans="1:11" x14ac:dyDescent="0.25">
      <c r="A21" s="13"/>
      <c r="B21" s="14" t="s">
        <v>53</v>
      </c>
      <c r="C21" s="15" t="s">
        <v>54</v>
      </c>
      <c r="D21" s="15" t="s">
        <v>24</v>
      </c>
      <c r="E21" s="16">
        <v>17</v>
      </c>
      <c r="F21" s="16">
        <v>16341777</v>
      </c>
      <c r="G21" s="17">
        <f t="shared" si="0"/>
        <v>5.89108254705621E-3</v>
      </c>
      <c r="H21" s="18" t="s">
        <v>17</v>
      </c>
      <c r="K21" s="22"/>
    </row>
    <row r="22" spans="1:11" x14ac:dyDescent="0.25">
      <c r="A22" s="13"/>
      <c r="B22" s="14" t="s">
        <v>55</v>
      </c>
      <c r="C22" s="15" t="s">
        <v>56</v>
      </c>
      <c r="D22" s="15" t="s">
        <v>24</v>
      </c>
      <c r="E22" s="16">
        <v>500</v>
      </c>
      <c r="F22" s="16">
        <v>50053900</v>
      </c>
      <c r="G22" s="17">
        <f t="shared" si="0"/>
        <v>1.8044038705343785E-2</v>
      </c>
      <c r="H22" s="18" t="s">
        <v>17</v>
      </c>
      <c r="K22" s="22"/>
    </row>
    <row r="23" spans="1:11" x14ac:dyDescent="0.25">
      <c r="A23" s="13"/>
      <c r="B23" s="14" t="s">
        <v>57</v>
      </c>
      <c r="C23" s="15" t="s">
        <v>58</v>
      </c>
      <c r="D23" s="15" t="s">
        <v>24</v>
      </c>
      <c r="E23" s="16">
        <v>450</v>
      </c>
      <c r="F23" s="16">
        <v>45723690</v>
      </c>
      <c r="G23" s="17">
        <f t="shared" si="0"/>
        <v>1.6483031933798176E-2</v>
      </c>
      <c r="H23" s="18" t="s">
        <v>17</v>
      </c>
      <c r="K23" s="22"/>
    </row>
    <row r="24" spans="1:11" x14ac:dyDescent="0.25">
      <c r="A24" s="13"/>
      <c r="B24" s="14" t="s">
        <v>59</v>
      </c>
      <c r="C24" s="15" t="s">
        <v>60</v>
      </c>
      <c r="D24" s="15" t="s">
        <v>34</v>
      </c>
      <c r="E24" s="16">
        <v>9</v>
      </c>
      <c r="F24" s="16">
        <v>8625051</v>
      </c>
      <c r="G24" s="17">
        <f t="shared" si="0"/>
        <v>3.1092632957584548E-3</v>
      </c>
      <c r="H24" s="18" t="s">
        <v>17</v>
      </c>
      <c r="K24" s="22"/>
    </row>
    <row r="25" spans="1:11" x14ac:dyDescent="0.25">
      <c r="A25" s="13"/>
      <c r="B25" s="14" t="s">
        <v>61</v>
      </c>
      <c r="C25" s="15" t="s">
        <v>62</v>
      </c>
      <c r="D25" s="15" t="s">
        <v>34</v>
      </c>
      <c r="E25" s="16">
        <v>10</v>
      </c>
      <c r="F25" s="16">
        <v>9552610</v>
      </c>
      <c r="G25" s="17">
        <f t="shared" si="0"/>
        <v>3.4436410464929626E-3</v>
      </c>
      <c r="H25" s="18" t="s">
        <v>25</v>
      </c>
      <c r="K25" s="22"/>
    </row>
    <row r="26" spans="1:11" x14ac:dyDescent="0.25">
      <c r="A26" s="13"/>
      <c r="B26" s="14" t="s">
        <v>63</v>
      </c>
      <c r="C26" s="15" t="s">
        <v>64</v>
      </c>
      <c r="D26" s="15" t="s">
        <v>65</v>
      </c>
      <c r="E26" s="16">
        <v>1</v>
      </c>
      <c r="F26" s="16">
        <v>961462</v>
      </c>
      <c r="G26" s="17">
        <f t="shared" si="0"/>
        <v>3.4659951655549809E-4</v>
      </c>
      <c r="H26" s="18" t="s">
        <v>17</v>
      </c>
      <c r="K26" s="22"/>
    </row>
    <row r="27" spans="1:11" x14ac:dyDescent="0.25">
      <c r="A27" s="13"/>
      <c r="B27" s="14" t="s">
        <v>66</v>
      </c>
      <c r="C27" s="15" t="s">
        <v>67</v>
      </c>
      <c r="D27" s="15" t="s">
        <v>65</v>
      </c>
      <c r="E27" s="16">
        <v>5</v>
      </c>
      <c r="F27" s="16">
        <v>4814725</v>
      </c>
      <c r="G27" s="17">
        <f t="shared" si="0"/>
        <v>1.7356706321702477E-3</v>
      </c>
      <c r="H27" s="18" t="s">
        <v>17</v>
      </c>
      <c r="K27" s="22"/>
    </row>
    <row r="28" spans="1:11" x14ac:dyDescent="0.25">
      <c r="A28" s="13"/>
      <c r="B28" s="14" t="s">
        <v>68</v>
      </c>
      <c r="C28" s="15" t="s">
        <v>69</v>
      </c>
      <c r="D28" s="15" t="s">
        <v>65</v>
      </c>
      <c r="E28" s="16">
        <v>48</v>
      </c>
      <c r="F28" s="16">
        <v>48150384</v>
      </c>
      <c r="G28" s="17">
        <f t="shared" si="0"/>
        <v>1.7357836104143057E-2</v>
      </c>
      <c r="H28" s="18" t="s">
        <v>17</v>
      </c>
      <c r="K28" s="22"/>
    </row>
    <row r="29" spans="1:11" x14ac:dyDescent="0.25">
      <c r="A29" s="13"/>
      <c r="B29" s="14" t="s">
        <v>70</v>
      </c>
      <c r="C29" s="15" t="s">
        <v>71</v>
      </c>
      <c r="D29" s="15" t="s">
        <v>72</v>
      </c>
      <c r="E29" s="16">
        <v>500</v>
      </c>
      <c r="F29" s="16">
        <v>49993900</v>
      </c>
      <c r="G29" s="17">
        <f t="shared" si="0"/>
        <v>1.802240917553051E-2</v>
      </c>
      <c r="H29" s="18" t="s">
        <v>17</v>
      </c>
      <c r="K29" s="22"/>
    </row>
    <row r="30" spans="1:11" x14ac:dyDescent="0.25">
      <c r="A30" s="13"/>
      <c r="B30" s="14" t="s">
        <v>73</v>
      </c>
      <c r="C30" s="15" t="s">
        <v>74</v>
      </c>
      <c r="D30" s="15" t="s">
        <v>75</v>
      </c>
      <c r="E30" s="16">
        <v>215</v>
      </c>
      <c r="F30" s="16">
        <v>22120898.5</v>
      </c>
      <c r="G30" s="17">
        <f t="shared" si="0"/>
        <v>7.9744105600359078E-3</v>
      </c>
      <c r="H30" s="18" t="s">
        <v>17</v>
      </c>
      <c r="K30" s="22"/>
    </row>
    <row r="31" spans="1:11" x14ac:dyDescent="0.25">
      <c r="A31" s="13"/>
      <c r="B31" s="14" t="s">
        <v>76</v>
      </c>
      <c r="C31" s="15" t="s">
        <v>77</v>
      </c>
      <c r="D31" s="15" t="s">
        <v>75</v>
      </c>
      <c r="E31" s="16">
        <v>500</v>
      </c>
      <c r="F31" s="16">
        <v>50845550</v>
      </c>
      <c r="G31" s="17">
        <f t="shared" si="0"/>
        <v>1.8329422326621755E-2</v>
      </c>
      <c r="H31" s="18" t="s">
        <v>17</v>
      </c>
      <c r="K31" s="22"/>
    </row>
    <row r="32" spans="1:11" x14ac:dyDescent="0.25">
      <c r="A32" s="13"/>
      <c r="B32" s="14" t="s">
        <v>78</v>
      </c>
      <c r="C32" s="15" t="s">
        <v>79</v>
      </c>
      <c r="D32" s="15" t="s">
        <v>80</v>
      </c>
      <c r="E32" s="16">
        <v>500</v>
      </c>
      <c r="F32" s="16">
        <v>50724700</v>
      </c>
      <c r="G32" s="17">
        <f t="shared" si="0"/>
        <v>1.8285856848656187E-2</v>
      </c>
      <c r="H32" s="18" t="s">
        <v>17</v>
      </c>
      <c r="K32" s="22"/>
    </row>
    <row r="33" spans="1:11" x14ac:dyDescent="0.25">
      <c r="A33" s="13"/>
      <c r="B33" s="14" t="s">
        <v>81</v>
      </c>
      <c r="C33" s="15" t="s">
        <v>82</v>
      </c>
      <c r="D33" s="15" t="s">
        <v>65</v>
      </c>
      <c r="E33" s="16">
        <v>24</v>
      </c>
      <c r="F33" s="16">
        <v>23800104</v>
      </c>
      <c r="G33" s="17">
        <f t="shared" si="0"/>
        <v>8.5797509837836298E-3</v>
      </c>
      <c r="H33" s="18" t="s">
        <v>35</v>
      </c>
      <c r="K33" s="22"/>
    </row>
    <row r="34" spans="1:11" x14ac:dyDescent="0.25">
      <c r="A34" s="13"/>
      <c r="B34" s="14" t="s">
        <v>83</v>
      </c>
      <c r="C34" s="15" t="s">
        <v>84</v>
      </c>
      <c r="D34" s="15" t="s">
        <v>85</v>
      </c>
      <c r="E34" s="16">
        <v>50</v>
      </c>
      <c r="F34" s="16">
        <v>51690200</v>
      </c>
      <c r="G34" s="17">
        <f t="shared" si="0"/>
        <v>1.8633912032568117E-2</v>
      </c>
      <c r="H34" s="18" t="s">
        <v>17</v>
      </c>
      <c r="K34" s="22"/>
    </row>
    <row r="35" spans="1:11" x14ac:dyDescent="0.25">
      <c r="A35" s="13"/>
      <c r="B35" s="14" t="s">
        <v>86</v>
      </c>
      <c r="C35" s="15" t="s">
        <v>87</v>
      </c>
      <c r="D35" s="15" t="s">
        <v>85</v>
      </c>
      <c r="E35" s="16">
        <v>96</v>
      </c>
      <c r="F35" s="16">
        <v>92954976</v>
      </c>
      <c r="G35" s="17">
        <f t="shared" si="0"/>
        <v>3.3509540411402562E-2</v>
      </c>
      <c r="H35" s="18" t="s">
        <v>17</v>
      </c>
      <c r="K35" s="22"/>
    </row>
    <row r="36" spans="1:11" x14ac:dyDescent="0.25">
      <c r="A36" s="13"/>
      <c r="B36" s="14" t="s">
        <v>88</v>
      </c>
      <c r="C36" s="15" t="s">
        <v>89</v>
      </c>
      <c r="D36" s="15" t="s">
        <v>85</v>
      </c>
      <c r="E36" s="16">
        <v>50</v>
      </c>
      <c r="F36" s="16">
        <v>50403950</v>
      </c>
      <c r="G36" s="17">
        <f t="shared" si="0"/>
        <v>1.8170228987196061E-2</v>
      </c>
      <c r="H36" s="18" t="s">
        <v>17</v>
      </c>
      <c r="K36" s="22"/>
    </row>
    <row r="37" spans="1:11" x14ac:dyDescent="0.25">
      <c r="A37" s="13"/>
      <c r="B37" s="14" t="s">
        <v>90</v>
      </c>
      <c r="C37" s="15" t="s">
        <v>91</v>
      </c>
      <c r="D37" s="15" t="s">
        <v>85</v>
      </c>
      <c r="E37" s="16">
        <v>50</v>
      </c>
      <c r="F37" s="16">
        <v>50067600</v>
      </c>
      <c r="G37" s="17">
        <f t="shared" si="0"/>
        <v>1.8048977447984484E-2</v>
      </c>
      <c r="H37" s="18" t="s">
        <v>17</v>
      </c>
      <c r="K37" s="22"/>
    </row>
    <row r="38" spans="1:11" x14ac:dyDescent="0.25">
      <c r="A38" s="13"/>
      <c r="B38" s="14" t="s">
        <v>92</v>
      </c>
      <c r="C38" s="15" t="s">
        <v>93</v>
      </c>
      <c r="D38" s="15" t="s">
        <v>24</v>
      </c>
      <c r="E38" s="16">
        <v>50</v>
      </c>
      <c r="F38" s="16">
        <v>49772350</v>
      </c>
      <c r="G38" s="17">
        <f t="shared" si="0"/>
        <v>1.7942542136694998E-2</v>
      </c>
      <c r="H38" s="18" t="s">
        <v>31</v>
      </c>
      <c r="K38" s="22"/>
    </row>
    <row r="39" spans="1:11" x14ac:dyDescent="0.25">
      <c r="A39" s="13"/>
      <c r="B39" s="14" t="s">
        <v>94</v>
      </c>
      <c r="C39" s="15" t="s">
        <v>95</v>
      </c>
      <c r="D39" s="15" t="s">
        <v>24</v>
      </c>
      <c r="E39" s="16">
        <v>5</v>
      </c>
      <c r="F39" s="16">
        <v>5002875</v>
      </c>
      <c r="G39" s="17">
        <f t="shared" si="0"/>
        <v>1.8034972327430389E-3</v>
      </c>
      <c r="H39" s="18" t="s">
        <v>31</v>
      </c>
      <c r="K39" s="22"/>
    </row>
    <row r="40" spans="1:11" x14ac:dyDescent="0.25">
      <c r="A40" s="13"/>
      <c r="B40" s="14" t="s">
        <v>96</v>
      </c>
      <c r="C40" s="15" t="s">
        <v>97</v>
      </c>
      <c r="D40" s="15" t="s">
        <v>98</v>
      </c>
      <c r="E40" s="16">
        <v>50</v>
      </c>
      <c r="F40" s="16">
        <v>49578950</v>
      </c>
      <c r="G40" s="17">
        <f t="shared" si="0"/>
        <v>1.7872822952263546E-2</v>
      </c>
      <c r="H40" s="18" t="s">
        <v>35</v>
      </c>
      <c r="K40" s="22"/>
    </row>
    <row r="41" spans="1:11" x14ac:dyDescent="0.25">
      <c r="A41" s="13"/>
      <c r="B41" s="14" t="s">
        <v>99</v>
      </c>
      <c r="C41" s="15" t="s">
        <v>100</v>
      </c>
      <c r="D41" s="15" t="s">
        <v>24</v>
      </c>
      <c r="E41" s="16">
        <v>50000</v>
      </c>
      <c r="F41" s="16">
        <v>48831100</v>
      </c>
      <c r="G41" s="17">
        <f t="shared" si="0"/>
        <v>1.7603228887749265E-2</v>
      </c>
      <c r="H41" s="18" t="s">
        <v>17</v>
      </c>
      <c r="K41" s="22"/>
    </row>
    <row r="42" spans="1:11" x14ac:dyDescent="0.25">
      <c r="A42" s="13"/>
      <c r="B42" s="14" t="s">
        <v>101</v>
      </c>
      <c r="C42" s="15" t="s">
        <v>102</v>
      </c>
      <c r="D42" s="15" t="s">
        <v>24</v>
      </c>
      <c r="E42" s="16">
        <v>2</v>
      </c>
      <c r="F42" s="16">
        <v>2014792</v>
      </c>
      <c r="G42" s="17">
        <f t="shared" si="0"/>
        <v>7.263167271924269E-4</v>
      </c>
      <c r="H42" s="18" t="s">
        <v>17</v>
      </c>
      <c r="K42" s="22"/>
    </row>
    <row r="43" spans="1:11" x14ac:dyDescent="0.25">
      <c r="A43" s="13"/>
      <c r="B43" s="14" t="s">
        <v>103</v>
      </c>
      <c r="C43" s="15" t="s">
        <v>104</v>
      </c>
      <c r="D43" s="15" t="s">
        <v>24</v>
      </c>
      <c r="E43" s="16">
        <v>7</v>
      </c>
      <c r="F43" s="16">
        <v>7072506</v>
      </c>
      <c r="G43" s="17">
        <f t="shared" si="0"/>
        <v>2.5495829896926346E-3</v>
      </c>
      <c r="H43" s="18" t="s">
        <v>17</v>
      </c>
      <c r="K43" s="22"/>
    </row>
    <row r="44" spans="1:11" x14ac:dyDescent="0.25">
      <c r="A44" s="13"/>
      <c r="B44" s="14" t="s">
        <v>105</v>
      </c>
      <c r="C44" s="15" t="s">
        <v>106</v>
      </c>
      <c r="D44" s="15" t="s">
        <v>24</v>
      </c>
      <c r="E44" s="16">
        <v>1</v>
      </c>
      <c r="F44" s="16">
        <v>1060549</v>
      </c>
      <c r="G44" s="17">
        <f t="shared" si="0"/>
        <v>3.8231960356562917E-4</v>
      </c>
      <c r="H44" s="18" t="s">
        <v>17</v>
      </c>
      <c r="K44" s="22"/>
    </row>
    <row r="45" spans="1:11" x14ac:dyDescent="0.25">
      <c r="A45" s="13"/>
      <c r="B45" s="14" t="s">
        <v>107</v>
      </c>
      <c r="C45" s="15" t="s">
        <v>108</v>
      </c>
      <c r="D45" s="15" t="s">
        <v>24</v>
      </c>
      <c r="E45" s="16">
        <v>3</v>
      </c>
      <c r="F45" s="16">
        <v>3116310</v>
      </c>
      <c r="G45" s="17">
        <f t="shared" si="0"/>
        <v>1.1234053342067229E-3</v>
      </c>
      <c r="H45" s="18" t="s">
        <v>17</v>
      </c>
      <c r="K45" s="22"/>
    </row>
    <row r="46" spans="1:11" x14ac:dyDescent="0.25">
      <c r="A46" s="13"/>
      <c r="B46" s="14" t="s">
        <v>109</v>
      </c>
      <c r="C46" s="15" t="s">
        <v>110</v>
      </c>
      <c r="D46" s="15" t="s">
        <v>24</v>
      </c>
      <c r="E46" s="16">
        <v>4</v>
      </c>
      <c r="F46" s="16">
        <v>4191680</v>
      </c>
      <c r="G46" s="17">
        <f t="shared" si="0"/>
        <v>1.5110677921283944E-3</v>
      </c>
      <c r="H46" s="18" t="s">
        <v>17</v>
      </c>
      <c r="K46" s="22"/>
    </row>
    <row r="47" spans="1:11" x14ac:dyDescent="0.25">
      <c r="A47" s="13"/>
      <c r="B47" s="14" t="s">
        <v>111</v>
      </c>
      <c r="C47" s="15" t="s">
        <v>112</v>
      </c>
      <c r="D47" s="15" t="s">
        <v>24</v>
      </c>
      <c r="E47" s="16">
        <v>3</v>
      </c>
      <c r="F47" s="16">
        <v>3050412</v>
      </c>
      <c r="G47" s="17">
        <f t="shared" si="0"/>
        <v>1.0996496216128043E-3</v>
      </c>
      <c r="H47" s="18" t="s">
        <v>17</v>
      </c>
      <c r="K47" s="22"/>
    </row>
    <row r="48" spans="1:11" x14ac:dyDescent="0.25">
      <c r="A48" s="13"/>
      <c r="B48" s="14" t="s">
        <v>113</v>
      </c>
      <c r="C48" s="15" t="s">
        <v>114</v>
      </c>
      <c r="D48" s="15" t="s">
        <v>24</v>
      </c>
      <c r="E48" s="16">
        <v>45</v>
      </c>
      <c r="F48" s="16">
        <v>45000990</v>
      </c>
      <c r="G48" s="17">
        <f t="shared" si="0"/>
        <v>1.6222504247197293E-2</v>
      </c>
      <c r="H48" s="18" t="s">
        <v>17</v>
      </c>
      <c r="K48" s="22"/>
    </row>
    <row r="49" spans="1:11" x14ac:dyDescent="0.25">
      <c r="A49" s="13"/>
      <c r="B49" s="14" t="s">
        <v>115</v>
      </c>
      <c r="C49" s="15" t="s">
        <v>116</v>
      </c>
      <c r="D49" s="15" t="s">
        <v>24</v>
      </c>
      <c r="E49" s="16">
        <v>500</v>
      </c>
      <c r="F49" s="16">
        <v>50225250</v>
      </c>
      <c r="G49" s="17">
        <f t="shared" si="0"/>
        <v>1.8105809037568858E-2</v>
      </c>
      <c r="H49" s="18" t="s">
        <v>17</v>
      </c>
      <c r="K49" s="22"/>
    </row>
    <row r="50" spans="1:11" x14ac:dyDescent="0.25">
      <c r="A50" s="13"/>
      <c r="B50" s="14" t="s">
        <v>117</v>
      </c>
      <c r="C50" s="15" t="s">
        <v>118</v>
      </c>
      <c r="D50" s="15" t="s">
        <v>24</v>
      </c>
      <c r="E50" s="16">
        <v>1</v>
      </c>
      <c r="F50" s="16">
        <v>1016666</v>
      </c>
      <c r="G50" s="17">
        <f t="shared" si="0"/>
        <v>3.6650012595236422E-4</v>
      </c>
      <c r="H50" s="18" t="s">
        <v>119</v>
      </c>
      <c r="K50" s="22"/>
    </row>
    <row r="51" spans="1:11" x14ac:dyDescent="0.25">
      <c r="A51" s="13"/>
      <c r="B51" s="14" t="s">
        <v>120</v>
      </c>
      <c r="C51" s="15" t="s">
        <v>121</v>
      </c>
      <c r="D51" s="15" t="s">
        <v>122</v>
      </c>
      <c r="E51" s="16">
        <v>5</v>
      </c>
      <c r="F51" s="16">
        <v>5377360</v>
      </c>
      <c r="G51" s="17">
        <f t="shared" si="0"/>
        <v>1.9384961406117697E-3</v>
      </c>
      <c r="H51" s="18" t="s">
        <v>17</v>
      </c>
      <c r="K51" s="22"/>
    </row>
    <row r="52" spans="1:11" x14ac:dyDescent="0.25">
      <c r="A52" s="13"/>
      <c r="B52" s="14" t="s">
        <v>123</v>
      </c>
      <c r="C52" s="15" t="s">
        <v>124</v>
      </c>
      <c r="D52" s="15" t="s">
        <v>122</v>
      </c>
      <c r="E52" s="16">
        <v>10</v>
      </c>
      <c r="F52" s="16">
        <v>10143360</v>
      </c>
      <c r="G52" s="17">
        <f t="shared" si="0"/>
        <v>3.6566017921128213E-3</v>
      </c>
      <c r="H52" s="18" t="s">
        <v>17</v>
      </c>
      <c r="K52" s="22"/>
    </row>
    <row r="53" spans="1:11" x14ac:dyDescent="0.25">
      <c r="A53" s="13"/>
      <c r="B53" s="14" t="s">
        <v>125</v>
      </c>
      <c r="C53" s="15" t="s">
        <v>126</v>
      </c>
      <c r="D53" s="15" t="s">
        <v>122</v>
      </c>
      <c r="E53" s="16">
        <v>2</v>
      </c>
      <c r="F53" s="16">
        <v>2061714</v>
      </c>
      <c r="G53" s="17">
        <f t="shared" si="0"/>
        <v>7.4323174049073417E-4</v>
      </c>
      <c r="H53" s="18" t="s">
        <v>17</v>
      </c>
      <c r="K53" s="22"/>
    </row>
    <row r="54" spans="1:11" x14ac:dyDescent="0.25">
      <c r="A54" s="13"/>
      <c r="B54" s="14" t="s">
        <v>127</v>
      </c>
      <c r="C54" s="15" t="s">
        <v>128</v>
      </c>
      <c r="D54" s="15" t="s">
        <v>122</v>
      </c>
      <c r="E54" s="16">
        <v>9</v>
      </c>
      <c r="F54" s="16">
        <v>9565056</v>
      </c>
      <c r="G54" s="17">
        <f t="shared" si="0"/>
        <v>3.4481277319605625E-3</v>
      </c>
      <c r="H54" s="18" t="s">
        <v>17</v>
      </c>
      <c r="K54" s="22"/>
    </row>
    <row r="55" spans="1:11" x14ac:dyDescent="0.25">
      <c r="A55" s="13"/>
      <c r="B55" s="14" t="s">
        <v>129</v>
      </c>
      <c r="C55" s="15" t="s">
        <v>130</v>
      </c>
      <c r="D55" s="15" t="s">
        <v>122</v>
      </c>
      <c r="E55" s="16">
        <v>25</v>
      </c>
      <c r="F55" s="16">
        <v>24226550</v>
      </c>
      <c r="G55" s="17">
        <f t="shared" si="0"/>
        <v>8.7334814249628197E-3</v>
      </c>
      <c r="H55" s="18" t="s">
        <v>25</v>
      </c>
      <c r="K55" s="22"/>
    </row>
    <row r="56" spans="1:11" x14ac:dyDescent="0.25">
      <c r="A56" s="13"/>
      <c r="B56" s="14" t="s">
        <v>131</v>
      </c>
      <c r="C56" s="15" t="s">
        <v>132</v>
      </c>
      <c r="D56" s="15" t="s">
        <v>133</v>
      </c>
      <c r="E56" s="16">
        <v>500</v>
      </c>
      <c r="F56" s="16">
        <v>50014650</v>
      </c>
      <c r="G56" s="17">
        <f t="shared" si="0"/>
        <v>1.8029889387924269E-2</v>
      </c>
      <c r="H56" s="18" t="s">
        <v>17</v>
      </c>
      <c r="K56" s="22"/>
    </row>
    <row r="57" spans="1:11" x14ac:dyDescent="0.25">
      <c r="A57" s="13"/>
      <c r="B57" s="14" t="s">
        <v>134</v>
      </c>
      <c r="C57" s="15" t="s">
        <v>135</v>
      </c>
      <c r="D57" s="15" t="s">
        <v>136</v>
      </c>
      <c r="E57" s="16">
        <v>500</v>
      </c>
      <c r="F57" s="16">
        <v>49883200</v>
      </c>
      <c r="G57" s="17">
        <f t="shared" si="0"/>
        <v>1.798250269302502E-2</v>
      </c>
      <c r="H57" s="18" t="s">
        <v>17</v>
      </c>
      <c r="K57" s="22"/>
    </row>
    <row r="58" spans="1:11" x14ac:dyDescent="0.25">
      <c r="A58" s="13"/>
      <c r="B58" s="14" t="s">
        <v>137</v>
      </c>
      <c r="C58" s="15" t="s">
        <v>138</v>
      </c>
      <c r="D58" s="15" t="s">
        <v>24</v>
      </c>
      <c r="E58" s="16">
        <v>9</v>
      </c>
      <c r="F58" s="16">
        <v>9008541</v>
      </c>
      <c r="G58" s="17">
        <f t="shared" si="0"/>
        <v>3.2475084355599944E-3</v>
      </c>
      <c r="H58" s="18" t="s">
        <v>17</v>
      </c>
      <c r="K58" s="22"/>
    </row>
    <row r="59" spans="1:11" x14ac:dyDescent="0.25">
      <c r="A59" s="13"/>
      <c r="B59" s="14" t="s">
        <v>139</v>
      </c>
      <c r="C59" s="15" t="s">
        <v>140</v>
      </c>
      <c r="D59" s="15" t="s">
        <v>34</v>
      </c>
      <c r="E59" s="16">
        <v>6</v>
      </c>
      <c r="F59" s="16">
        <v>6025410</v>
      </c>
      <c r="G59" s="17">
        <f t="shared" si="0"/>
        <v>2.1721130872033047E-3</v>
      </c>
      <c r="H59" s="18" t="s">
        <v>17</v>
      </c>
      <c r="K59" s="22"/>
    </row>
    <row r="60" spans="1:11" x14ac:dyDescent="0.25">
      <c r="A60" s="13"/>
      <c r="B60" s="14" t="s">
        <v>141</v>
      </c>
      <c r="C60" s="15" t="s">
        <v>142</v>
      </c>
      <c r="D60" s="15" t="s">
        <v>34</v>
      </c>
      <c r="E60" s="16">
        <v>5</v>
      </c>
      <c r="F60" s="16">
        <v>50378650</v>
      </c>
      <c r="G60" s="17">
        <f t="shared" si="0"/>
        <v>1.8161108535458131E-2</v>
      </c>
      <c r="H60" s="18" t="s">
        <v>25</v>
      </c>
      <c r="K60" s="22"/>
    </row>
    <row r="61" spans="1:11" x14ac:dyDescent="0.25">
      <c r="A61" s="13"/>
      <c r="B61" s="14" t="s">
        <v>143</v>
      </c>
      <c r="C61" s="15" t="s">
        <v>144</v>
      </c>
      <c r="D61" s="15" t="s">
        <v>80</v>
      </c>
      <c r="E61" s="16">
        <v>11</v>
      </c>
      <c r="F61" s="16">
        <v>11128876</v>
      </c>
      <c r="G61" s="17">
        <f t="shared" si="0"/>
        <v>4.0118725871704604E-3</v>
      </c>
      <c r="H61" s="18" t="s">
        <v>17</v>
      </c>
      <c r="K61" s="22"/>
    </row>
    <row r="62" spans="1:11" x14ac:dyDescent="0.25">
      <c r="A62" s="13"/>
      <c r="B62" s="14" t="s">
        <v>145</v>
      </c>
      <c r="C62" s="15" t="s">
        <v>146</v>
      </c>
      <c r="D62" s="15" t="s">
        <v>80</v>
      </c>
      <c r="E62" s="16">
        <v>5</v>
      </c>
      <c r="F62" s="16">
        <v>5124570</v>
      </c>
      <c r="G62" s="17">
        <f t="shared" si="0"/>
        <v>1.8473673265868116E-3</v>
      </c>
      <c r="H62" s="18" t="s">
        <v>17</v>
      </c>
      <c r="K62" s="22"/>
    </row>
    <row r="63" spans="1:11" x14ac:dyDescent="0.25">
      <c r="A63" s="13"/>
      <c r="B63" s="14" t="s">
        <v>147</v>
      </c>
      <c r="C63" s="15" t="s">
        <v>148</v>
      </c>
      <c r="D63" s="15" t="s">
        <v>80</v>
      </c>
      <c r="E63" s="16">
        <v>1</v>
      </c>
      <c r="F63" s="16">
        <v>1071202</v>
      </c>
      <c r="G63" s="17">
        <f t="shared" si="0"/>
        <v>3.8615992658397596E-4</v>
      </c>
      <c r="H63" s="18" t="s">
        <v>17</v>
      </c>
      <c r="K63" s="22"/>
    </row>
    <row r="64" spans="1:11" x14ac:dyDescent="0.25">
      <c r="A64" s="13"/>
      <c r="B64" s="14" t="s">
        <v>149</v>
      </c>
      <c r="C64" s="15" t="s">
        <v>150</v>
      </c>
      <c r="D64" s="15" t="s">
        <v>80</v>
      </c>
      <c r="E64" s="16">
        <v>6</v>
      </c>
      <c r="F64" s="16">
        <v>6403014</v>
      </c>
      <c r="G64" s="17">
        <f t="shared" si="0"/>
        <v>2.3082363701301622E-3</v>
      </c>
      <c r="H64" s="18" t="s">
        <v>17</v>
      </c>
      <c r="K64" s="22"/>
    </row>
    <row r="65" spans="1:11" x14ac:dyDescent="0.25">
      <c r="A65" s="13"/>
      <c r="B65" s="14" t="s">
        <v>151</v>
      </c>
      <c r="C65" s="15" t="s">
        <v>152</v>
      </c>
      <c r="D65" s="15" t="s">
        <v>80</v>
      </c>
      <c r="E65" s="16">
        <v>55</v>
      </c>
      <c r="F65" s="16">
        <v>59034030</v>
      </c>
      <c r="G65" s="17">
        <f t="shared" si="0"/>
        <v>2.1281305198045032E-2</v>
      </c>
      <c r="H65" s="18" t="s">
        <v>17</v>
      </c>
      <c r="K65" s="22"/>
    </row>
    <row r="66" spans="1:11" x14ac:dyDescent="0.25">
      <c r="A66" s="13"/>
      <c r="B66" s="14" t="s">
        <v>153</v>
      </c>
      <c r="C66" s="15" t="s">
        <v>154</v>
      </c>
      <c r="D66" s="15" t="s">
        <v>80</v>
      </c>
      <c r="E66" s="16">
        <v>50</v>
      </c>
      <c r="F66" s="16">
        <v>50310850</v>
      </c>
      <c r="G66" s="17">
        <f t="shared" si="0"/>
        <v>1.8136667166769132E-2</v>
      </c>
      <c r="H66" s="18" t="s">
        <v>17</v>
      </c>
      <c r="K66" s="22"/>
    </row>
    <row r="67" spans="1:11" x14ac:dyDescent="0.25">
      <c r="A67" s="13"/>
      <c r="B67" s="14" t="s">
        <v>155</v>
      </c>
      <c r="C67" s="15" t="s">
        <v>156</v>
      </c>
      <c r="D67" s="15" t="s">
        <v>80</v>
      </c>
      <c r="E67" s="16">
        <v>5</v>
      </c>
      <c r="F67" s="16">
        <v>4772300</v>
      </c>
      <c r="G67" s="17">
        <f t="shared" si="0"/>
        <v>1.7203767521314453E-3</v>
      </c>
      <c r="H67" s="18" t="s">
        <v>17</v>
      </c>
      <c r="K67" s="22"/>
    </row>
    <row r="68" spans="1:11" x14ac:dyDescent="0.25">
      <c r="A68" s="13"/>
      <c r="B68" s="14" t="s">
        <v>157</v>
      </c>
      <c r="C68" s="15" t="s">
        <v>158</v>
      </c>
      <c r="D68" s="15" t="s">
        <v>80</v>
      </c>
      <c r="E68" s="16">
        <v>440</v>
      </c>
      <c r="F68" s="16">
        <v>44591184</v>
      </c>
      <c r="G68" s="17">
        <f t="shared" si="0"/>
        <v>1.6074772395619653E-2</v>
      </c>
      <c r="H68" s="18" t="s">
        <v>17</v>
      </c>
      <c r="K68" s="22"/>
    </row>
    <row r="69" spans="1:11" x14ac:dyDescent="0.25">
      <c r="A69" s="13"/>
      <c r="B69" s="14" t="s">
        <v>159</v>
      </c>
      <c r="C69" s="15" t="s">
        <v>160</v>
      </c>
      <c r="D69" s="15" t="s">
        <v>80</v>
      </c>
      <c r="E69" s="16">
        <v>130</v>
      </c>
      <c r="F69" s="16">
        <v>13262444</v>
      </c>
      <c r="G69" s="17">
        <f t="shared" si="0"/>
        <v>4.7810071315812445E-3</v>
      </c>
      <c r="H69" s="18" t="s">
        <v>17</v>
      </c>
      <c r="K69" s="22"/>
    </row>
    <row r="70" spans="1:11" x14ac:dyDescent="0.25">
      <c r="A70" s="13"/>
      <c r="B70" s="14" t="s">
        <v>161</v>
      </c>
      <c r="C70" s="15" t="s">
        <v>162</v>
      </c>
      <c r="D70" s="15" t="s">
        <v>24</v>
      </c>
      <c r="E70" s="16">
        <v>3</v>
      </c>
      <c r="F70" s="16">
        <v>2849820</v>
      </c>
      <c r="G70" s="17">
        <f t="shared" si="0"/>
        <v>1.0273377775410673E-3</v>
      </c>
      <c r="H70" s="18" t="s">
        <v>17</v>
      </c>
      <c r="K70" s="22"/>
    </row>
    <row r="71" spans="1:11" x14ac:dyDescent="0.25">
      <c r="A71" s="13"/>
      <c r="B71" s="14" t="s">
        <v>163</v>
      </c>
      <c r="C71" s="15" t="s">
        <v>164</v>
      </c>
      <c r="D71" s="15" t="s">
        <v>24</v>
      </c>
      <c r="E71" s="16">
        <v>20</v>
      </c>
      <c r="F71" s="16">
        <v>19071680</v>
      </c>
      <c r="G71" s="17">
        <f t="shared" ref="G71:G102" si="2">+F71/$F$115</f>
        <v>6.8751911858203046E-3</v>
      </c>
      <c r="H71" s="18" t="s">
        <v>17</v>
      </c>
      <c r="K71" s="22"/>
    </row>
    <row r="72" spans="1:11" x14ac:dyDescent="0.25">
      <c r="A72" s="13"/>
      <c r="B72" s="14" t="s">
        <v>165</v>
      </c>
      <c r="C72" s="15" t="s">
        <v>166</v>
      </c>
      <c r="D72" s="15" t="s">
        <v>24</v>
      </c>
      <c r="E72" s="16">
        <v>50</v>
      </c>
      <c r="F72" s="16">
        <v>47888000</v>
      </c>
      <c r="G72" s="17">
        <f t="shared" si="2"/>
        <v>1.7263248728300956E-2</v>
      </c>
      <c r="H72" s="18" t="s">
        <v>17</v>
      </c>
      <c r="K72" s="22"/>
    </row>
    <row r="73" spans="1:11" x14ac:dyDescent="0.25">
      <c r="A73" s="13"/>
      <c r="B73" s="14" t="s">
        <v>167</v>
      </c>
      <c r="C73" s="15" t="s">
        <v>168</v>
      </c>
      <c r="D73" s="15" t="s">
        <v>24</v>
      </c>
      <c r="E73" s="16">
        <v>45</v>
      </c>
      <c r="F73" s="16">
        <v>44241165</v>
      </c>
      <c r="G73" s="17">
        <f t="shared" si="2"/>
        <v>1.5948593289024447E-2</v>
      </c>
      <c r="H73" s="18" t="s">
        <v>17</v>
      </c>
      <c r="K73" s="22"/>
    </row>
    <row r="74" spans="1:11" x14ac:dyDescent="0.25">
      <c r="A74" s="13"/>
      <c r="B74" s="14" t="s">
        <v>169</v>
      </c>
      <c r="C74" s="15" t="s">
        <v>170</v>
      </c>
      <c r="D74" s="15" t="s">
        <v>24</v>
      </c>
      <c r="E74" s="16">
        <v>500</v>
      </c>
      <c r="F74" s="16">
        <v>50063900</v>
      </c>
      <c r="G74" s="17">
        <f t="shared" si="2"/>
        <v>1.8047643626979332E-2</v>
      </c>
      <c r="H74" s="18" t="s">
        <v>17</v>
      </c>
      <c r="K74" s="22"/>
    </row>
    <row r="75" spans="1:11" x14ac:dyDescent="0.25">
      <c r="A75" s="13"/>
      <c r="B75" s="14" t="s">
        <v>171</v>
      </c>
      <c r="C75" s="15" t="s">
        <v>172</v>
      </c>
      <c r="D75" s="15" t="s">
        <v>24</v>
      </c>
      <c r="E75" s="16">
        <v>50</v>
      </c>
      <c r="F75" s="16">
        <v>49531750</v>
      </c>
      <c r="G75" s="17">
        <f t="shared" si="2"/>
        <v>1.785580772214377E-2</v>
      </c>
      <c r="H75" s="18" t="s">
        <v>17</v>
      </c>
      <c r="K75" s="22"/>
    </row>
    <row r="76" spans="1:11" x14ac:dyDescent="0.25">
      <c r="A76" s="13"/>
      <c r="B76" s="14" t="s">
        <v>173</v>
      </c>
      <c r="C76" s="15" t="s">
        <v>174</v>
      </c>
      <c r="D76" s="15" t="s">
        <v>80</v>
      </c>
      <c r="E76" s="16">
        <v>5</v>
      </c>
      <c r="F76" s="16">
        <v>5027555</v>
      </c>
      <c r="G76" s="17">
        <f t="shared" si="2"/>
        <v>1.8123941793395655E-3</v>
      </c>
      <c r="H76" s="18" t="s">
        <v>17</v>
      </c>
      <c r="K76" s="22"/>
    </row>
    <row r="77" spans="1:11" x14ac:dyDescent="0.25">
      <c r="A77" s="13"/>
      <c r="B77" s="14" t="s">
        <v>175</v>
      </c>
      <c r="C77" s="15" t="s">
        <v>176</v>
      </c>
      <c r="D77" s="15" t="s">
        <v>80</v>
      </c>
      <c r="E77" s="16">
        <v>4</v>
      </c>
      <c r="F77" s="16">
        <v>4149664</v>
      </c>
      <c r="G77" s="17">
        <f t="shared" si="2"/>
        <v>1.4959213533844858E-3</v>
      </c>
      <c r="H77" s="18" t="s">
        <v>17</v>
      </c>
      <c r="K77" s="22"/>
    </row>
    <row r="78" spans="1:11" x14ac:dyDescent="0.25">
      <c r="A78" s="13"/>
      <c r="B78" s="14" t="s">
        <v>177</v>
      </c>
      <c r="C78" s="15" t="s">
        <v>178</v>
      </c>
      <c r="D78" s="15" t="s">
        <v>80</v>
      </c>
      <c r="E78" s="16">
        <v>9</v>
      </c>
      <c r="F78" s="16">
        <v>9259128</v>
      </c>
      <c r="G78" s="17">
        <f t="shared" si="2"/>
        <v>3.3378430853486418E-3</v>
      </c>
      <c r="H78" s="18" t="s">
        <v>17</v>
      </c>
      <c r="K78" s="22"/>
    </row>
    <row r="79" spans="1:11" x14ac:dyDescent="0.25">
      <c r="A79" s="13"/>
      <c r="B79" s="14" t="s">
        <v>179</v>
      </c>
      <c r="C79" s="15" t="s">
        <v>180</v>
      </c>
      <c r="D79" s="15" t="s">
        <v>24</v>
      </c>
      <c r="E79" s="16">
        <v>10</v>
      </c>
      <c r="F79" s="16">
        <v>10012410</v>
      </c>
      <c r="G79" s="17">
        <f t="shared" si="2"/>
        <v>3.609395343295351E-3</v>
      </c>
      <c r="H79" s="18" t="s">
        <v>17</v>
      </c>
      <c r="K79" s="22"/>
    </row>
    <row r="80" spans="1:11" x14ac:dyDescent="0.25">
      <c r="A80" s="13"/>
      <c r="B80" s="14" t="s">
        <v>181</v>
      </c>
      <c r="C80" s="15" t="s">
        <v>182</v>
      </c>
      <c r="D80" s="15" t="s">
        <v>80</v>
      </c>
      <c r="E80" s="16">
        <v>1000</v>
      </c>
      <c r="F80" s="16">
        <v>100178800</v>
      </c>
      <c r="G80" s="17">
        <f t="shared" si="2"/>
        <v>3.6113672354299943E-2</v>
      </c>
      <c r="H80" s="18" t="s">
        <v>17</v>
      </c>
      <c r="K80" s="22"/>
    </row>
    <row r="81" spans="1:11" x14ac:dyDescent="0.25">
      <c r="A81" s="13"/>
      <c r="B81" s="14" t="s">
        <v>183</v>
      </c>
      <c r="C81" s="15" t="s">
        <v>184</v>
      </c>
      <c r="D81" s="15" t="s">
        <v>185</v>
      </c>
      <c r="E81" s="16">
        <v>10</v>
      </c>
      <c r="F81" s="16">
        <v>9909240</v>
      </c>
      <c r="G81" s="17">
        <f t="shared" si="2"/>
        <v>3.5722033667814268E-3</v>
      </c>
      <c r="H81" s="18" t="s">
        <v>21</v>
      </c>
      <c r="K81" s="22"/>
    </row>
    <row r="82" spans="1:11" x14ac:dyDescent="0.25">
      <c r="A82" s="13"/>
      <c r="B82" s="14" t="s">
        <v>186</v>
      </c>
      <c r="C82" s="15" t="s">
        <v>187</v>
      </c>
      <c r="D82" s="15" t="s">
        <v>185</v>
      </c>
      <c r="E82" s="16">
        <v>20</v>
      </c>
      <c r="F82" s="16">
        <v>19487740</v>
      </c>
      <c r="G82" s="17">
        <f t="shared" si="2"/>
        <v>7.025177555388817E-3</v>
      </c>
      <c r="H82" s="18" t="s">
        <v>31</v>
      </c>
      <c r="K82" s="22"/>
    </row>
    <row r="83" spans="1:11" x14ac:dyDescent="0.25">
      <c r="A83" s="13"/>
      <c r="B83" s="14" t="s">
        <v>188</v>
      </c>
      <c r="C83" s="15" t="s">
        <v>189</v>
      </c>
      <c r="D83" s="15" t="s">
        <v>24</v>
      </c>
      <c r="E83" s="16">
        <v>7</v>
      </c>
      <c r="F83" s="16">
        <v>7040712</v>
      </c>
      <c r="G83" s="17">
        <f t="shared" si="2"/>
        <v>2.5381215018445806E-3</v>
      </c>
      <c r="H83" s="18" t="s">
        <v>17</v>
      </c>
      <c r="K83" s="22"/>
    </row>
    <row r="84" spans="1:11" x14ac:dyDescent="0.25">
      <c r="A84" s="13"/>
      <c r="B84" s="14" t="s">
        <v>190</v>
      </c>
      <c r="C84" s="15" t="s">
        <v>191</v>
      </c>
      <c r="D84" s="15" t="s">
        <v>192</v>
      </c>
      <c r="E84" s="16">
        <v>8</v>
      </c>
      <c r="F84" s="16">
        <v>7946872</v>
      </c>
      <c r="G84" s="17">
        <f t="shared" si="2"/>
        <v>2.8647850807711843E-3</v>
      </c>
      <c r="H84" s="18" t="s">
        <v>17</v>
      </c>
      <c r="K84" s="22"/>
    </row>
    <row r="85" spans="1:11" x14ac:dyDescent="0.25">
      <c r="B85" s="14" t="s">
        <v>193</v>
      </c>
      <c r="C85" s="15" t="s">
        <v>194</v>
      </c>
      <c r="D85" s="15" t="s">
        <v>133</v>
      </c>
      <c r="E85" s="16">
        <v>1</v>
      </c>
      <c r="F85" s="16">
        <v>1015647</v>
      </c>
      <c r="G85" s="17">
        <f t="shared" si="2"/>
        <v>3.6613278443770216E-4</v>
      </c>
      <c r="H85" s="18" t="s">
        <v>17</v>
      </c>
    </row>
    <row r="86" spans="1:11" x14ac:dyDescent="0.25">
      <c r="B86" s="14" t="s">
        <v>195</v>
      </c>
      <c r="C86" s="15" t="s">
        <v>196</v>
      </c>
      <c r="D86" s="15" t="s">
        <v>133</v>
      </c>
      <c r="E86" s="16">
        <v>17</v>
      </c>
      <c r="F86" s="16">
        <v>17055505</v>
      </c>
      <c r="G86" s="17">
        <f t="shared" si="2"/>
        <v>6.148375897965682E-3</v>
      </c>
      <c r="H86" s="18" t="s">
        <v>17</v>
      </c>
    </row>
    <row r="87" spans="1:11" x14ac:dyDescent="0.25">
      <c r="B87" s="14" t="s">
        <v>197</v>
      </c>
      <c r="C87" s="15" t="s">
        <v>198</v>
      </c>
      <c r="D87" s="15" t="s">
        <v>133</v>
      </c>
      <c r="E87" s="16">
        <v>500</v>
      </c>
      <c r="F87" s="16">
        <v>50004550</v>
      </c>
      <c r="G87" s="17">
        <f t="shared" si="2"/>
        <v>1.8026248417072368E-2</v>
      </c>
      <c r="H87" s="18" t="s">
        <v>17</v>
      </c>
    </row>
    <row r="88" spans="1:11" x14ac:dyDescent="0.25">
      <c r="A88" s="23" t="s">
        <v>199</v>
      </c>
      <c r="B88" s="14" t="s">
        <v>200</v>
      </c>
      <c r="C88" s="15" t="s">
        <v>201</v>
      </c>
      <c r="D88" s="15" t="s">
        <v>185</v>
      </c>
      <c r="E88" s="16">
        <v>100</v>
      </c>
      <c r="F88" s="16">
        <v>10105660</v>
      </c>
      <c r="G88" s="17">
        <f t="shared" si="2"/>
        <v>3.6430112375468141E-3</v>
      </c>
      <c r="H88" s="18" t="s">
        <v>25</v>
      </c>
    </row>
    <row r="89" spans="1:11" x14ac:dyDescent="0.25">
      <c r="B89" s="14" t="s">
        <v>202</v>
      </c>
      <c r="C89" s="15" t="s">
        <v>203</v>
      </c>
      <c r="D89" s="15" t="s">
        <v>185</v>
      </c>
      <c r="E89" s="16">
        <v>40</v>
      </c>
      <c r="F89" s="16">
        <v>7949936</v>
      </c>
      <c r="G89" s="17">
        <f t="shared" si="2"/>
        <v>2.8658896287603155E-3</v>
      </c>
      <c r="H89" s="18" t="s">
        <v>25</v>
      </c>
    </row>
    <row r="90" spans="1:11" x14ac:dyDescent="0.25">
      <c r="B90" s="14" t="s">
        <v>204</v>
      </c>
      <c r="C90" s="15" t="s">
        <v>205</v>
      </c>
      <c r="D90" s="15" t="s">
        <v>185</v>
      </c>
      <c r="E90" s="16">
        <v>140</v>
      </c>
      <c r="F90" s="16">
        <v>14105840</v>
      </c>
      <c r="G90" s="17">
        <f t="shared" si="2"/>
        <v>5.0850447803545097E-3</v>
      </c>
      <c r="H90" s="18" t="s">
        <v>35</v>
      </c>
    </row>
    <row r="91" spans="1:11" x14ac:dyDescent="0.25">
      <c r="B91" s="14" t="s">
        <v>206</v>
      </c>
      <c r="C91" s="15" t="s">
        <v>207</v>
      </c>
      <c r="D91" s="15" t="s">
        <v>185</v>
      </c>
      <c r="E91" s="16">
        <v>200</v>
      </c>
      <c r="F91" s="16">
        <v>20144640</v>
      </c>
      <c r="G91" s="17">
        <f t="shared" si="2"/>
        <v>7.2619848576278099E-3</v>
      </c>
      <c r="H91" s="18" t="s">
        <v>35</v>
      </c>
    </row>
    <row r="92" spans="1:11" x14ac:dyDescent="0.25">
      <c r="A92" s="24" t="s">
        <v>208</v>
      </c>
      <c r="B92" s="14" t="s">
        <v>209</v>
      </c>
      <c r="C92" s="15" t="s">
        <v>210</v>
      </c>
      <c r="D92" s="15" t="s">
        <v>185</v>
      </c>
      <c r="E92" s="16">
        <v>100</v>
      </c>
      <c r="F92" s="16">
        <v>10068800</v>
      </c>
      <c r="G92" s="17">
        <f t="shared" si="2"/>
        <v>3.629723496398193E-3</v>
      </c>
      <c r="H92" s="18" t="s">
        <v>35</v>
      </c>
    </row>
    <row r="93" spans="1:11" x14ac:dyDescent="0.25">
      <c r="B93" s="14" t="s">
        <v>211</v>
      </c>
      <c r="C93" s="15" t="s">
        <v>212</v>
      </c>
      <c r="D93" s="15" t="s">
        <v>185</v>
      </c>
      <c r="E93" s="16">
        <v>100</v>
      </c>
      <c r="F93" s="16">
        <v>10065010</v>
      </c>
      <c r="G93" s="17">
        <f t="shared" si="2"/>
        <v>3.6283572310983211E-3</v>
      </c>
      <c r="H93" s="18" t="s">
        <v>35</v>
      </c>
    </row>
    <row r="94" spans="1:11" x14ac:dyDescent="0.25">
      <c r="B94" s="14" t="s">
        <v>213</v>
      </c>
      <c r="C94" s="15" t="s">
        <v>214</v>
      </c>
      <c r="D94" s="15" t="s">
        <v>185</v>
      </c>
      <c r="E94" s="16">
        <v>100</v>
      </c>
      <c r="F94" s="16">
        <v>10054060</v>
      </c>
      <c r="G94" s="17">
        <f t="shared" si="2"/>
        <v>3.6244098419073987E-3</v>
      </c>
      <c r="H94" s="18" t="s">
        <v>35</v>
      </c>
    </row>
    <row r="95" spans="1:11" x14ac:dyDescent="0.25">
      <c r="B95" s="14" t="s">
        <v>215</v>
      </c>
      <c r="C95" s="15" t="s">
        <v>216</v>
      </c>
      <c r="D95" s="15" t="s">
        <v>185</v>
      </c>
      <c r="E95" s="16">
        <v>100</v>
      </c>
      <c r="F95" s="16">
        <v>10051290</v>
      </c>
      <c r="G95" s="17">
        <f t="shared" si="2"/>
        <v>3.6234112786143525E-3</v>
      </c>
      <c r="H95" s="18" t="s">
        <v>35</v>
      </c>
    </row>
    <row r="96" spans="1:11" x14ac:dyDescent="0.25">
      <c r="B96" s="14" t="s">
        <v>217</v>
      </c>
      <c r="C96" s="15" t="s">
        <v>218</v>
      </c>
      <c r="D96" s="15" t="s">
        <v>185</v>
      </c>
      <c r="E96" s="16">
        <v>100</v>
      </c>
      <c r="F96" s="16">
        <v>10075350</v>
      </c>
      <c r="G96" s="17">
        <f t="shared" si="2"/>
        <v>3.6320847200694752E-3</v>
      </c>
      <c r="H96" s="18" t="s">
        <v>35</v>
      </c>
    </row>
    <row r="97" spans="1:8" x14ac:dyDescent="0.25">
      <c r="B97" s="14" t="s">
        <v>219</v>
      </c>
      <c r="C97" s="15" t="s">
        <v>220</v>
      </c>
      <c r="D97" s="15" t="s">
        <v>185</v>
      </c>
      <c r="E97" s="16">
        <v>100</v>
      </c>
      <c r="F97" s="16">
        <v>10068030</v>
      </c>
      <c r="G97" s="17">
        <f t="shared" si="2"/>
        <v>3.6294459174322558E-3</v>
      </c>
      <c r="H97" s="18" t="s">
        <v>35</v>
      </c>
    </row>
    <row r="98" spans="1:8" x14ac:dyDescent="0.25">
      <c r="B98" s="14" t="s">
        <v>221</v>
      </c>
      <c r="C98" s="15" t="s">
        <v>222</v>
      </c>
      <c r="D98" s="15" t="s">
        <v>75</v>
      </c>
      <c r="E98" s="16">
        <v>9</v>
      </c>
      <c r="F98" s="16">
        <v>9101817</v>
      </c>
      <c r="G98" s="17">
        <f t="shared" si="2"/>
        <v>3.2811337026077102E-3</v>
      </c>
      <c r="H98" s="18" t="s">
        <v>17</v>
      </c>
    </row>
    <row r="99" spans="1:8" x14ac:dyDescent="0.25">
      <c r="B99" s="14" t="s">
        <v>223</v>
      </c>
      <c r="C99" s="15" t="s">
        <v>224</v>
      </c>
      <c r="D99" s="15" t="s">
        <v>75</v>
      </c>
      <c r="E99" s="16">
        <v>22</v>
      </c>
      <c r="F99" s="16">
        <v>21958618</v>
      </c>
      <c r="G99" s="17">
        <f t="shared" si="2"/>
        <v>7.91590971148819E-3</v>
      </c>
      <c r="H99" s="18" t="s">
        <v>17</v>
      </c>
    </row>
    <row r="100" spans="1:8" x14ac:dyDescent="0.25">
      <c r="B100" s="14" t="s">
        <v>225</v>
      </c>
      <c r="C100" s="15" t="s">
        <v>226</v>
      </c>
      <c r="D100" s="15" t="s">
        <v>75</v>
      </c>
      <c r="E100" s="16">
        <v>5</v>
      </c>
      <c r="F100" s="16">
        <v>4804575</v>
      </c>
      <c r="G100" s="17">
        <f t="shared" si="2"/>
        <v>1.7320116367101688E-3</v>
      </c>
      <c r="H100" s="18" t="s">
        <v>17</v>
      </c>
    </row>
    <row r="101" spans="1:8" x14ac:dyDescent="0.25">
      <c r="B101" s="14" t="s">
        <v>227</v>
      </c>
      <c r="C101" s="15" t="s">
        <v>228</v>
      </c>
      <c r="D101" s="15" t="s">
        <v>75</v>
      </c>
      <c r="E101" s="16">
        <v>50</v>
      </c>
      <c r="F101" s="16">
        <v>48309600</v>
      </c>
      <c r="G101" s="17">
        <f t="shared" si="2"/>
        <v>1.7415232224455561E-2</v>
      </c>
      <c r="H101" s="18" t="s">
        <v>17</v>
      </c>
    </row>
    <row r="102" spans="1:8" x14ac:dyDescent="0.25">
      <c r="B102" s="14" t="s">
        <v>229</v>
      </c>
      <c r="C102" s="15" t="s">
        <v>230</v>
      </c>
      <c r="D102" s="15" t="s">
        <v>75</v>
      </c>
      <c r="E102" s="16">
        <v>50</v>
      </c>
      <c r="F102" s="16">
        <v>48391250</v>
      </c>
      <c r="G102" s="17">
        <f t="shared" si="2"/>
        <v>1.7444666409609788E-2</v>
      </c>
      <c r="H102" s="18" t="s">
        <v>17</v>
      </c>
    </row>
    <row r="103" spans="1:8" x14ac:dyDescent="0.25">
      <c r="A103" s="25" t="s">
        <v>231</v>
      </c>
      <c r="B103" s="26"/>
      <c r="C103" s="26" t="s">
        <v>232</v>
      </c>
      <c r="D103" s="26"/>
      <c r="E103" s="27"/>
      <c r="F103" s="28">
        <f>SUM(F7:F102)</f>
        <v>2576802285.5</v>
      </c>
      <c r="G103" s="29">
        <f>+F103/$F$115</f>
        <v>0.92891703095223999</v>
      </c>
      <c r="H103" s="30"/>
    </row>
    <row r="104" spans="1:8" x14ac:dyDescent="0.25">
      <c r="G104" s="31"/>
    </row>
    <row r="105" spans="1:8" x14ac:dyDescent="0.25">
      <c r="B105" s="32"/>
      <c r="C105" s="32" t="s">
        <v>233</v>
      </c>
      <c r="D105" s="32"/>
      <c r="E105" s="32"/>
      <c r="F105" s="32" t="s">
        <v>11</v>
      </c>
      <c r="G105" s="33" t="s">
        <v>12</v>
      </c>
    </row>
    <row r="106" spans="1:8" x14ac:dyDescent="0.25">
      <c r="B106" s="34"/>
      <c r="C106" s="26" t="s">
        <v>234</v>
      </c>
      <c r="D106" s="15"/>
      <c r="E106" s="35"/>
      <c r="F106" s="36" t="s">
        <v>235</v>
      </c>
      <c r="G106" s="37">
        <v>0</v>
      </c>
    </row>
    <row r="107" spans="1:8" x14ac:dyDescent="0.25">
      <c r="B107" s="34" t="s">
        <v>236</v>
      </c>
      <c r="C107" s="26" t="s">
        <v>237</v>
      </c>
      <c r="D107" s="26"/>
      <c r="E107" s="27"/>
      <c r="F107" s="16">
        <v>69389534.430000007</v>
      </c>
      <c r="G107" s="37">
        <f>+F107/$F$115</f>
        <v>2.5014383394714606E-2</v>
      </c>
    </row>
    <row r="108" spans="1:8" x14ac:dyDescent="0.25">
      <c r="B108" s="34"/>
      <c r="C108" s="26" t="s">
        <v>238</v>
      </c>
      <c r="D108" s="15"/>
      <c r="E108" s="35"/>
      <c r="F108" s="27" t="s">
        <v>235</v>
      </c>
      <c r="G108" s="37">
        <v>0</v>
      </c>
    </row>
    <row r="109" spans="1:8" x14ac:dyDescent="0.25">
      <c r="B109" s="34"/>
      <c r="C109" s="26" t="s">
        <v>239</v>
      </c>
      <c r="D109" s="15"/>
      <c r="E109" s="35"/>
      <c r="F109" s="27" t="s">
        <v>235</v>
      </c>
      <c r="G109" s="37">
        <v>0</v>
      </c>
    </row>
    <row r="110" spans="1:8" x14ac:dyDescent="0.25">
      <c r="A110" s="1" t="s">
        <v>240</v>
      </c>
      <c r="B110" s="34"/>
      <c r="C110" s="26" t="s">
        <v>241</v>
      </c>
      <c r="D110" s="15"/>
      <c r="E110" s="35"/>
      <c r="F110" s="27" t="s">
        <v>235</v>
      </c>
      <c r="G110" s="37">
        <v>0</v>
      </c>
    </row>
    <row r="111" spans="1:8" x14ac:dyDescent="0.25">
      <c r="A111" s="15" t="s">
        <v>242</v>
      </c>
      <c r="B111" s="15" t="s">
        <v>208</v>
      </c>
      <c r="C111" s="15" t="s">
        <v>243</v>
      </c>
      <c r="D111" s="15"/>
      <c r="E111" s="35"/>
      <c r="F111" s="16">
        <v>127793584.19</v>
      </c>
      <c r="G111" s="37">
        <f>+F111/$F$115</f>
        <v>4.6068585653045412E-2</v>
      </c>
    </row>
    <row r="112" spans="1:8" x14ac:dyDescent="0.25">
      <c r="B112" s="34"/>
      <c r="C112" s="15"/>
      <c r="D112" s="15"/>
      <c r="E112" s="35"/>
      <c r="F112" s="36"/>
      <c r="G112" s="37"/>
    </row>
    <row r="113" spans="2:12" x14ac:dyDescent="0.25">
      <c r="B113" s="34"/>
      <c r="C113" s="15" t="s">
        <v>244</v>
      </c>
      <c r="D113" s="15"/>
      <c r="E113" s="35"/>
      <c r="F113" s="38">
        <f>SUM(F106:F112)</f>
        <v>197183118.62</v>
      </c>
      <c r="G113" s="37">
        <f>+F113/$F$115</f>
        <v>7.1082969047760014E-2</v>
      </c>
    </row>
    <row r="114" spans="2:12" x14ac:dyDescent="0.25">
      <c r="B114" s="34"/>
      <c r="C114" s="15"/>
      <c r="D114" s="15"/>
      <c r="E114" s="35"/>
      <c r="F114" s="38"/>
      <c r="G114" s="37"/>
    </row>
    <row r="115" spans="2:12" x14ac:dyDescent="0.25">
      <c r="B115" s="39"/>
      <c r="C115" s="40" t="s">
        <v>245</v>
      </c>
      <c r="D115" s="41"/>
      <c r="E115" s="42"/>
      <c r="F115" s="42">
        <f>+F113+F103</f>
        <v>2773985404.1199999</v>
      </c>
      <c r="G115" s="43">
        <v>1</v>
      </c>
    </row>
    <row r="116" spans="2:12" x14ac:dyDescent="0.25">
      <c r="F116" s="44"/>
    </row>
    <row r="117" spans="2:12" x14ac:dyDescent="0.25">
      <c r="C117" s="26" t="s">
        <v>246</v>
      </c>
      <c r="D117" s="45">
        <v>7.28</v>
      </c>
      <c r="F117" s="4">
        <v>0</v>
      </c>
    </row>
    <row r="118" spans="2:12" x14ac:dyDescent="0.25">
      <c r="C118" s="26" t="s">
        <v>247</v>
      </c>
      <c r="D118" s="45">
        <v>4.93</v>
      </c>
    </row>
    <row r="119" spans="2:12" x14ac:dyDescent="0.25">
      <c r="C119" s="26" t="s">
        <v>248</v>
      </c>
      <c r="D119" s="45">
        <v>7.71</v>
      </c>
    </row>
    <row r="120" spans="2:12" x14ac:dyDescent="0.25">
      <c r="C120" s="26" t="s">
        <v>249</v>
      </c>
      <c r="D120" s="46">
        <v>17.223299999999998</v>
      </c>
    </row>
    <row r="121" spans="2:12" x14ac:dyDescent="0.25">
      <c r="C121" s="26" t="s">
        <v>250</v>
      </c>
      <c r="D121" s="46">
        <v>17.0395</v>
      </c>
    </row>
    <row r="122" spans="2:12" x14ac:dyDescent="0.25">
      <c r="C122" s="26" t="s">
        <v>251</v>
      </c>
      <c r="D122" s="47"/>
    </row>
    <row r="123" spans="2:12" x14ac:dyDescent="0.25">
      <c r="C123" s="26" t="s">
        <v>252</v>
      </c>
      <c r="D123" s="48">
        <v>0</v>
      </c>
    </row>
    <row r="124" spans="2:12" x14ac:dyDescent="0.25">
      <c r="C124" s="26" t="s">
        <v>253</v>
      </c>
      <c r="D124" s="48">
        <v>0</v>
      </c>
      <c r="F124" s="44"/>
      <c r="G124" s="49"/>
      <c r="J124" s="50" t="s">
        <v>17</v>
      </c>
    </row>
    <row r="125" spans="2:12" x14ac:dyDescent="0.25">
      <c r="B125" s="51"/>
      <c r="C125" s="13"/>
      <c r="J125" s="52" t="s">
        <v>17</v>
      </c>
      <c r="L125" s="19" t="s">
        <v>17</v>
      </c>
    </row>
    <row r="126" spans="2:12" x14ac:dyDescent="0.25">
      <c r="F126" s="4"/>
      <c r="J126" s="52" t="s">
        <v>17</v>
      </c>
      <c r="L126" s="19" t="s">
        <v>254</v>
      </c>
    </row>
    <row r="127" spans="2:12" x14ac:dyDescent="0.25">
      <c r="C127" s="32" t="s">
        <v>255</v>
      </c>
      <c r="D127" s="32"/>
      <c r="E127" s="32"/>
      <c r="F127" s="32"/>
      <c r="G127" s="53"/>
      <c r="J127" s="52" t="s">
        <v>17</v>
      </c>
      <c r="L127" s="19" t="s">
        <v>254</v>
      </c>
    </row>
    <row r="128" spans="2:12" x14ac:dyDescent="0.25">
      <c r="C128" s="32" t="s">
        <v>256</v>
      </c>
      <c r="D128" s="32"/>
      <c r="E128" s="32"/>
      <c r="F128" s="32" t="s">
        <v>11</v>
      </c>
      <c r="G128" s="53" t="s">
        <v>12</v>
      </c>
      <c r="J128" s="52" t="s">
        <v>254</v>
      </c>
      <c r="L128" s="19" t="s">
        <v>25</v>
      </c>
    </row>
    <row r="129" spans="3:12" x14ac:dyDescent="0.25">
      <c r="C129" s="26" t="s">
        <v>257</v>
      </c>
      <c r="D129" s="15"/>
      <c r="E129" s="35"/>
      <c r="F129" s="54">
        <f>SUMIF(Table1345676857[[Industry ]],A110,Table1345676857[Market Value])</f>
        <v>0</v>
      </c>
      <c r="G129" s="55">
        <f>+F129/$F$115</f>
        <v>0</v>
      </c>
      <c r="J129" s="52" t="s">
        <v>25</v>
      </c>
      <c r="L129" s="19" t="s">
        <v>28</v>
      </c>
    </row>
    <row r="130" spans="3:12" x14ac:dyDescent="0.25">
      <c r="C130" s="15" t="s">
        <v>258</v>
      </c>
      <c r="D130" s="15"/>
      <c r="E130" s="35"/>
      <c r="F130" s="54">
        <f>SUMIF(Table1345676857[[Industry ]],A111,Table1345676857[Market Value])</f>
        <v>0</v>
      </c>
      <c r="G130" s="55">
        <f>+F130/$F$115</f>
        <v>0</v>
      </c>
      <c r="J130" s="19" t="s">
        <v>28</v>
      </c>
      <c r="L130" s="21" t="s">
        <v>31</v>
      </c>
    </row>
    <row r="131" spans="3:12" x14ac:dyDescent="0.25">
      <c r="C131" s="15" t="s">
        <v>259</v>
      </c>
      <c r="D131" s="15"/>
      <c r="E131" s="35"/>
      <c r="F131" s="54">
        <f>SUMIF($E$143:$E$152,C131,$H$143:$H$152)</f>
        <v>2491613414.5</v>
      </c>
      <c r="G131" s="55">
        <f>+F131/$F$115</f>
        <v>0.89820711053467939</v>
      </c>
      <c r="J131" s="19" t="s">
        <v>17</v>
      </c>
      <c r="L131" s="21" t="s">
        <v>35</v>
      </c>
    </row>
    <row r="132" spans="3:12" x14ac:dyDescent="0.25">
      <c r="C132" s="15" t="s">
        <v>260</v>
      </c>
      <c r="D132" s="15"/>
      <c r="E132" s="35"/>
      <c r="F132" s="54">
        <f t="shared" ref="F132:F140" si="3">SUMIF($E$143:$E$152,C132,$H$143:$H$152)</f>
        <v>0</v>
      </c>
      <c r="G132" s="55">
        <f t="shared" ref="G132:G140" si="4">+F132/$F$115</f>
        <v>0</v>
      </c>
      <c r="J132" s="19" t="s">
        <v>17</v>
      </c>
      <c r="L132" s="21" t="s">
        <v>38</v>
      </c>
    </row>
    <row r="133" spans="3:12" x14ac:dyDescent="0.25">
      <c r="C133" s="15" t="s">
        <v>261</v>
      </c>
      <c r="D133" s="15"/>
      <c r="E133" s="35"/>
      <c r="F133" s="54">
        <f>SUMIF($E$143:$E$152,C133,$H$143:$H$152)</f>
        <v>74262965</v>
      </c>
      <c r="G133" s="55">
        <f>+F133/$F$115</f>
        <v>2.6771216924826854E-2</v>
      </c>
    </row>
    <row r="134" spans="3:12" x14ac:dyDescent="0.25">
      <c r="C134" s="15" t="s">
        <v>262</v>
      </c>
      <c r="D134" s="15"/>
      <c r="E134" s="35"/>
      <c r="F134" s="54">
        <f t="shared" si="3"/>
        <v>10925906</v>
      </c>
      <c r="G134" s="55">
        <f t="shared" si="4"/>
        <v>3.9387034927337913E-3</v>
      </c>
    </row>
    <row r="135" spans="3:12" x14ac:dyDescent="0.25">
      <c r="C135" s="15" t="s">
        <v>263</v>
      </c>
      <c r="D135" s="15"/>
      <c r="E135" s="35"/>
      <c r="F135" s="54">
        <f t="shared" si="3"/>
        <v>0</v>
      </c>
      <c r="G135" s="55">
        <f t="shared" si="4"/>
        <v>0</v>
      </c>
    </row>
    <row r="136" spans="3:12" x14ac:dyDescent="0.25">
      <c r="C136" s="15" t="s">
        <v>264</v>
      </c>
      <c r="D136" s="15"/>
      <c r="E136" s="35"/>
      <c r="F136" s="54">
        <f t="shared" si="3"/>
        <v>0</v>
      </c>
      <c r="G136" s="55">
        <f t="shared" si="4"/>
        <v>0</v>
      </c>
    </row>
    <row r="137" spans="3:12" x14ac:dyDescent="0.25">
      <c r="C137" s="15" t="s">
        <v>265</v>
      </c>
      <c r="D137" s="15"/>
      <c r="E137" s="35"/>
      <c r="F137" s="54">
        <f t="shared" si="3"/>
        <v>0</v>
      </c>
      <c r="G137" s="55">
        <f t="shared" si="4"/>
        <v>0</v>
      </c>
    </row>
    <row r="138" spans="3:12" x14ac:dyDescent="0.25">
      <c r="C138" s="15" t="s">
        <v>266</v>
      </c>
      <c r="D138" s="15"/>
      <c r="E138" s="35"/>
      <c r="F138" s="54">
        <f t="shared" si="3"/>
        <v>0</v>
      </c>
      <c r="G138" s="55">
        <f t="shared" si="4"/>
        <v>0</v>
      </c>
    </row>
    <row r="139" spans="3:12" x14ac:dyDescent="0.25">
      <c r="C139" s="15" t="s">
        <v>267</v>
      </c>
      <c r="D139" s="15"/>
      <c r="E139" s="35"/>
      <c r="F139" s="54">
        <f t="shared" si="3"/>
        <v>0</v>
      </c>
      <c r="G139" s="56">
        <f t="shared" si="4"/>
        <v>0</v>
      </c>
    </row>
    <row r="140" spans="3:12" x14ac:dyDescent="0.25">
      <c r="C140" s="15" t="s">
        <v>268</v>
      </c>
      <c r="D140" s="15"/>
      <c r="E140" s="35"/>
      <c r="F140" s="54">
        <f t="shared" si="3"/>
        <v>0</v>
      </c>
      <c r="G140" s="56">
        <f t="shared" si="4"/>
        <v>0</v>
      </c>
    </row>
    <row r="141" spans="3:12" x14ac:dyDescent="0.25">
      <c r="C141" s="57" t="s">
        <v>269</v>
      </c>
      <c r="D141" s="15"/>
      <c r="E141" s="35"/>
      <c r="F141" s="58">
        <f>SUM(F129:F140)</f>
        <v>2576802285.5</v>
      </c>
      <c r="G141" s="59">
        <f>SUM(G129:G140)</f>
        <v>0.9289170309522401</v>
      </c>
      <c r="H141" s="60">
        <f>F103-H153</f>
        <v>0</v>
      </c>
    </row>
    <row r="143" spans="3:12" x14ac:dyDescent="0.25">
      <c r="E143" s="15" t="s">
        <v>259</v>
      </c>
      <c r="F143" s="15" t="s">
        <v>25</v>
      </c>
      <c r="G143" s="61">
        <f>H143/$F$115</f>
        <v>7.5119597129280943E-2</v>
      </c>
      <c r="H143" s="20">
        <f t="shared" ref="H143:H152" si="5">SUMIF($H$7:$H$102,F143,$F$7:$F$102)</f>
        <v>208380666</v>
      </c>
    </row>
    <row r="144" spans="3:12" x14ac:dyDescent="0.25">
      <c r="C144" s="1" t="s">
        <v>259</v>
      </c>
      <c r="E144" s="15" t="s">
        <v>259</v>
      </c>
      <c r="F144" s="15" t="s">
        <v>270</v>
      </c>
      <c r="G144" s="61">
        <f t="shared" ref="G144:G152" si="6">H144/$F$115</f>
        <v>0</v>
      </c>
      <c r="H144" s="20">
        <f t="shared" si="5"/>
        <v>0</v>
      </c>
    </row>
    <row r="145" spans="3:8" x14ac:dyDescent="0.25">
      <c r="C145" s="1" t="s">
        <v>259</v>
      </c>
      <c r="E145" s="15" t="s">
        <v>259</v>
      </c>
      <c r="F145" s="19" t="s">
        <v>28</v>
      </c>
      <c r="G145" s="61">
        <f t="shared" si="6"/>
        <v>0</v>
      </c>
      <c r="H145" s="20">
        <f t="shared" si="5"/>
        <v>0</v>
      </c>
    </row>
    <row r="146" spans="3:8" x14ac:dyDescent="0.25">
      <c r="C146" s="1" t="s">
        <v>259</v>
      </c>
      <c r="E146" s="15" t="s">
        <v>259</v>
      </c>
      <c r="F146" s="21" t="s">
        <v>38</v>
      </c>
      <c r="G146" s="61">
        <f t="shared" si="6"/>
        <v>0</v>
      </c>
      <c r="H146" s="20">
        <f t="shared" si="5"/>
        <v>0</v>
      </c>
    </row>
    <row r="147" spans="3:8" x14ac:dyDescent="0.25">
      <c r="C147" s="1" t="s">
        <v>259</v>
      </c>
      <c r="E147" s="15" t="s">
        <v>259</v>
      </c>
      <c r="F147" s="15" t="s">
        <v>17</v>
      </c>
      <c r="G147" s="61">
        <f t="shared" si="6"/>
        <v>0.76252047734584893</v>
      </c>
      <c r="H147" s="20">
        <f t="shared" si="5"/>
        <v>2115220674.5</v>
      </c>
    </row>
    <row r="148" spans="3:8" x14ac:dyDescent="0.25">
      <c r="C148" s="1" t="s">
        <v>259</v>
      </c>
      <c r="E148" s="15" t="s">
        <v>261</v>
      </c>
      <c r="F148" s="15" t="s">
        <v>31</v>
      </c>
      <c r="G148" s="61">
        <f t="shared" si="6"/>
        <v>2.6771216924826854E-2</v>
      </c>
      <c r="H148" s="20">
        <f t="shared" si="5"/>
        <v>74262965</v>
      </c>
    </row>
    <row r="149" spans="3:8" x14ac:dyDescent="0.25">
      <c r="C149" s="1" t="s">
        <v>261</v>
      </c>
      <c r="E149" s="15" t="s">
        <v>262</v>
      </c>
      <c r="F149" s="57" t="s">
        <v>21</v>
      </c>
      <c r="G149" s="61">
        <f t="shared" si="6"/>
        <v>3.5722033667814268E-3</v>
      </c>
      <c r="H149" s="20">
        <f t="shared" si="5"/>
        <v>9909240</v>
      </c>
    </row>
    <row r="150" spans="3:8" x14ac:dyDescent="0.25">
      <c r="C150" s="1" t="s">
        <v>262</v>
      </c>
      <c r="E150" s="15" t="s">
        <v>259</v>
      </c>
      <c r="F150" s="15" t="s">
        <v>35</v>
      </c>
      <c r="G150" s="61">
        <f t="shared" si="6"/>
        <v>6.0567036059549488E-2</v>
      </c>
      <c r="H150" s="20">
        <f t="shared" si="5"/>
        <v>168012074</v>
      </c>
    </row>
    <row r="151" spans="3:8" x14ac:dyDescent="0.25">
      <c r="C151" s="1" t="s">
        <v>259</v>
      </c>
      <c r="E151" s="15" t="s">
        <v>262</v>
      </c>
      <c r="F151" s="15" t="s">
        <v>119</v>
      </c>
      <c r="G151" s="61">
        <f t="shared" si="6"/>
        <v>3.6650012595236422E-4</v>
      </c>
      <c r="H151" s="20">
        <f t="shared" si="5"/>
        <v>1016666</v>
      </c>
    </row>
    <row r="152" spans="3:8" x14ac:dyDescent="0.25">
      <c r="C152" s="1" t="s">
        <v>262</v>
      </c>
      <c r="E152" s="15" t="s">
        <v>259</v>
      </c>
      <c r="F152" s="15" t="s">
        <v>271</v>
      </c>
      <c r="G152" s="61">
        <f t="shared" si="6"/>
        <v>0</v>
      </c>
      <c r="H152" s="20">
        <f t="shared" si="5"/>
        <v>0</v>
      </c>
    </row>
    <row r="153" spans="3:8" x14ac:dyDescent="0.25">
      <c r="C153" s="1" t="s">
        <v>259</v>
      </c>
      <c r="G153" s="62">
        <f>SUM(G143:G152)</f>
        <v>0.9289170309522401</v>
      </c>
      <c r="H153" s="63">
        <f>SUM(H143:H152)</f>
        <v>2576802285.5</v>
      </c>
    </row>
    <row r="154" spans="3:8" x14ac:dyDescent="0.25">
      <c r="H154" s="60">
        <f>+H153-F103</f>
        <v>0</v>
      </c>
    </row>
    <row r="158" spans="3:8" x14ac:dyDescent="0.25">
      <c r="F158" s="2"/>
    </row>
    <row r="159" spans="3:8" x14ac:dyDescent="0.25">
      <c r="F159" s="2"/>
    </row>
    <row r="160" spans="3:8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2024-03-06T11:05:15Z</dcterms:created>
  <dcterms:modified xsi:type="dcterms:W3CDTF">2024-03-06T11:05:22Z</dcterms:modified>
</cp:coreProperties>
</file>