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9B8A322C-4367-4B97-98E9-E904F79059E7}" xr6:coauthVersionLast="47" xr6:coauthVersionMax="47" xr10:uidLastSave="{00000000-0000-0000-0000-000000000000}"/>
  <bookViews>
    <workbookView xWindow="-120" yWindow="-120" windowWidth="20730" windowHeight="11040" xr2:uid="{F4DCC8B3-B32E-4599-BA4C-25098BDFB874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H104" i="1"/>
  <c r="G104" i="1" s="1"/>
  <c r="H103" i="1"/>
  <c r="H102" i="1"/>
  <c r="H101" i="1"/>
  <c r="H111" i="1" s="1"/>
  <c r="H112" i="1" s="1"/>
  <c r="F98" i="1"/>
  <c r="F97" i="1"/>
  <c r="F96" i="1"/>
  <c r="F95" i="1"/>
  <c r="F94" i="1"/>
  <c r="G94" i="1" s="1"/>
  <c r="F93" i="1"/>
  <c r="G93" i="1" s="1"/>
  <c r="F92" i="1"/>
  <c r="F91" i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51" i="1" l="1"/>
  <c r="G43" i="1"/>
  <c r="G35" i="1"/>
  <c r="G27" i="1"/>
  <c r="G19" i="1"/>
  <c r="G71" i="1"/>
  <c r="G50" i="1"/>
  <c r="G42" i="1"/>
  <c r="G34" i="1"/>
  <c r="G26" i="1"/>
  <c r="G18" i="1"/>
  <c r="G14" i="1"/>
  <c r="G10" i="1"/>
  <c r="G106" i="1"/>
  <c r="G17" i="1"/>
  <c r="G9" i="1"/>
  <c r="G47" i="1"/>
  <c r="G31" i="1"/>
  <c r="G109" i="1"/>
  <c r="G105" i="1"/>
  <c r="G101" i="1"/>
  <c r="G91" i="1"/>
  <c r="G29" i="1"/>
  <c r="G52" i="1"/>
  <c r="G44" i="1"/>
  <c r="G36" i="1"/>
  <c r="G28" i="1"/>
  <c r="G15" i="1"/>
  <c r="G11" i="1"/>
  <c r="G107" i="1"/>
  <c r="G103" i="1"/>
  <c r="G49" i="1"/>
  <c r="G41" i="1"/>
  <c r="G33" i="1"/>
  <c r="G25" i="1"/>
  <c r="G110" i="1"/>
  <c r="G102" i="1"/>
  <c r="G69" i="1"/>
  <c r="G48" i="1"/>
  <c r="G40" i="1"/>
  <c r="G32" i="1"/>
  <c r="G24" i="1"/>
  <c r="G13" i="1"/>
  <c r="G65" i="1"/>
  <c r="G39" i="1"/>
  <c r="G23" i="1"/>
  <c r="G46" i="1"/>
  <c r="G38" i="1"/>
  <c r="G30" i="1"/>
  <c r="G22" i="1"/>
  <c r="G16" i="1"/>
  <c r="G12" i="1"/>
  <c r="G8" i="1"/>
  <c r="G95" i="1"/>
  <c r="G45" i="1"/>
  <c r="G37" i="1"/>
  <c r="G21" i="1"/>
  <c r="G20" i="1"/>
  <c r="G7" i="1"/>
  <c r="G96" i="1"/>
  <c r="G88" i="1"/>
  <c r="G97" i="1"/>
  <c r="G90" i="1"/>
  <c r="G98" i="1"/>
  <c r="G108" i="1"/>
  <c r="G92" i="1"/>
  <c r="G87" i="1"/>
  <c r="F89" i="1"/>
  <c r="G89" i="1" s="1"/>
  <c r="G111" i="1" l="1"/>
  <c r="F99" i="1"/>
  <c r="G99" i="1"/>
</calcChain>
</file>

<file path=xl/sharedStrings.xml><?xml version="1.0" encoding="utf-8"?>
<sst xmlns="http://schemas.openxmlformats.org/spreadsheetml/2006/main" count="282" uniqueCount="167">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</sst>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0" xfId="2" applyFont="1" applyFill="1"/>
    <xf numFmtId="0" fontId="3" fillId="2" borderId="0" xfId="2" applyFont="1" applyFill="1"/>
    <xf numFmtId="164" fontId="10" fillId="2" borderId="0" xfId="3" quotePrefix="1" applyFont="1" applyFill="1" applyBorder="1"/>
    <xf numFmtId="0" fontId="9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6" xfId="2" quotePrefix="1" applyBorder="1"/>
    <xf numFmtId="164" fontId="6" fillId="2" borderId="0" xfId="2" applyNumberFormat="1" applyFont="1" applyFill="1"/>
    <xf numFmtId="165" fontId="1" fillId="0" borderId="0" xfId="4" applyNumberFormat="1" applyFont="1"/>
    <xf numFmtId="0" fontId="3" fillId="4" borderId="5" xfId="2" applyFont="1" applyFill="1" applyBorder="1"/>
    <xf numFmtId="165" fontId="3" fillId="4" borderId="5" xfId="4" applyNumberFormat="1" applyFont="1" applyFill="1" applyBorder="1"/>
    <xf numFmtId="9" fontId="3" fillId="4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11" fillId="3" borderId="7" xfId="0" applyFont="1" applyFill="1" applyBorder="1"/>
    <xf numFmtId="0" fontId="4" fillId="0" borderId="5" xfId="2" applyFont="1" applyBorder="1"/>
    <xf numFmtId="165" fontId="12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3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37C80CEB-51E2-4611-85D1-87BAE432CEDE}"/>
    <cellStyle name="Comma 3" xfId="4" xr:uid="{1B7B1C1F-03A3-4620-B76C-6AD80BC1C11D}"/>
    <cellStyle name="Normal" xfId="0" builtinId="0"/>
    <cellStyle name="Normal 2" xfId="2" xr:uid="{F10085E2-7316-437F-A80D-9B192797CA74}"/>
    <cellStyle name="Percent" xfId="1" builtinId="5"/>
    <cellStyle name="Percent 2" xfId="5" xr:uid="{7358860F-89B1-48EB-93CE-20083082CBD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C14FCE-6AFF-4EFA-B55D-2C6F0D2B2BF7}" name="Table1345676857813" displayName="Table1345676857813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D8E42513-87DF-4041-989E-51D823483919}" name="ISIN No." dataDxfId="6"/>
    <tableColumn id="2" xr3:uid="{18547D3E-686E-4AC9-BFB8-A3561D0AE251}" name="Name of the Instrument" dataDxfId="5"/>
    <tableColumn id="3" xr3:uid="{510AAE34-496E-4F1B-83DD-AC71A34FA440}" name="Industry " dataDxfId="4"/>
    <tableColumn id="4" xr3:uid="{5C4C9D0A-0A46-4B5B-8937-D91DA7B3B346}" name="Quantity" dataDxfId="3"/>
    <tableColumn id="5" xr3:uid="{7F076995-91F8-439C-8711-F138A65D5EBB}" name="Market Value" dataDxfId="2"/>
    <tableColumn id="6" xr3:uid="{F5ACD155-9EC3-4A4F-8292-1CB28DEDE865}" name="% of Portfolio" dataDxfId="1" dataCellStyle="Percent"/>
    <tableColumn id="7" xr3:uid="{F8C1C97F-2D7F-4940-969F-28EE0AE1453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0EF1-1141-4322-A22A-283BDA707077}">
  <sheetPr>
    <tabColor rgb="FF7030A0"/>
  </sheetPr>
  <dimension ref="A2:S112"/>
  <sheetViews>
    <sheetView showGridLines="0" tabSelected="1" zoomScaleNormal="100" zoomScaleSheetLayoutView="89" workbookViewId="0">
      <selection activeCell="H18" sqref="H1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0.7109375" style="1" bestFit="1" customWidth="1"/>
    <col min="9" max="9" width="16.28515625" style="6" bestFit="1" customWidth="1"/>
    <col min="10" max="10" width="14" style="6" bestFit="1" customWidth="1"/>
    <col min="11" max="11" width="12" style="6" bestFit="1" customWidth="1"/>
    <col min="12" max="12" width="16.140625" style="6" bestFit="1" customWidth="1"/>
    <col min="13" max="13" width="14" style="6" bestFit="1" customWidth="1"/>
    <col min="14" max="14" width="9.140625" style="6"/>
    <col min="15" max="15" width="10" style="6" bestFit="1" customWidth="1"/>
    <col min="16" max="19" width="9.140625" style="6"/>
    <col min="20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2034918</v>
      </c>
      <c r="G7" s="19">
        <f t="shared" ref="G7:G50" si="0">+F7/$F$73</f>
        <v>1.0771195501511397E-2</v>
      </c>
      <c r="H7" s="20" t="s">
        <v>17</v>
      </c>
      <c r="J7" s="6" t="s">
        <v>18</v>
      </c>
      <c r="K7" s="21">
        <f>SUMIF($H$7:$H$51,J7,$F$7:$F$51)</f>
        <v>28718652.600000001</v>
      </c>
    </row>
    <row r="8" spans="1:11" x14ac:dyDescent="0.25">
      <c r="A8" s="14"/>
      <c r="B8" s="15" t="s">
        <v>19</v>
      </c>
      <c r="C8" s="16" t="s">
        <v>20</v>
      </c>
      <c r="D8" s="16" t="s">
        <v>16</v>
      </c>
      <c r="E8" s="17">
        <v>7</v>
      </c>
      <c r="F8" s="18">
        <v>7269164</v>
      </c>
      <c r="G8" s="19">
        <f t="shared" si="0"/>
        <v>3.8477022944683081E-2</v>
      </c>
      <c r="H8" s="20" t="s">
        <v>18</v>
      </c>
      <c r="J8" s="6" t="s">
        <v>21</v>
      </c>
      <c r="K8" s="21">
        <f t="shared" ref="K8:K16" si="1">SUMIF($H$7:$H$51,J8,$F$7:$F$51)</f>
        <v>0</v>
      </c>
    </row>
    <row r="9" spans="1:11" x14ac:dyDescent="0.25">
      <c r="A9" s="14"/>
      <c r="B9" s="15" t="s">
        <v>22</v>
      </c>
      <c r="C9" s="16" t="s">
        <v>23</v>
      </c>
      <c r="D9" s="16" t="s">
        <v>16</v>
      </c>
      <c r="E9" s="17">
        <v>4</v>
      </c>
      <c r="F9" s="18">
        <v>4148888</v>
      </c>
      <c r="G9" s="19">
        <f t="shared" si="0"/>
        <v>2.1960827788576553E-2</v>
      </c>
      <c r="H9" s="20" t="s">
        <v>18</v>
      </c>
      <c r="J9" s="22" t="s">
        <v>17</v>
      </c>
      <c r="K9" s="21">
        <f t="shared" si="1"/>
        <v>135458016.19999999</v>
      </c>
    </row>
    <row r="10" spans="1:1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9129879</v>
      </c>
      <c r="G10" s="19">
        <f t="shared" si="0"/>
        <v>4.8326129905059259E-2</v>
      </c>
      <c r="H10" s="20" t="s">
        <v>17</v>
      </c>
      <c r="J10" s="6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2053670</v>
      </c>
      <c r="G11" s="19">
        <f t="shared" si="0"/>
        <v>1.0870453288824864E-2</v>
      </c>
      <c r="H11" s="20" t="s">
        <v>17</v>
      </c>
      <c r="J11" s="6" t="s">
        <v>30</v>
      </c>
      <c r="K11" s="21">
        <f t="shared" si="1"/>
        <v>0</v>
      </c>
    </row>
    <row r="12" spans="1:1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5070735</v>
      </c>
      <c r="G12" s="19">
        <f t="shared" si="0"/>
        <v>2.6840333625903549E-2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1014580</v>
      </c>
      <c r="G13" s="19">
        <f t="shared" si="0"/>
        <v>5.3703586738745417E-3</v>
      </c>
      <c r="H13" s="20" t="s">
        <v>17</v>
      </c>
      <c r="J13" s="6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4042836</v>
      </c>
      <c r="G14" s="19">
        <f t="shared" si="0"/>
        <v>2.1399475033661471E-2</v>
      </c>
      <c r="H14" s="20" t="s">
        <v>17</v>
      </c>
      <c r="J14" s="6" t="s">
        <v>39</v>
      </c>
      <c r="K14" s="21">
        <f t="shared" si="1"/>
        <v>10147156</v>
      </c>
    </row>
    <row r="15" spans="1:11" x14ac:dyDescent="0.25">
      <c r="A15" s="14"/>
      <c r="B15" s="15" t="s">
        <v>40</v>
      </c>
      <c r="C15" s="16" t="s">
        <v>41</v>
      </c>
      <c r="D15" s="16" t="s">
        <v>16</v>
      </c>
      <c r="E15" s="17">
        <v>1</v>
      </c>
      <c r="F15" s="18">
        <v>957991</v>
      </c>
      <c r="G15" s="19">
        <f t="shared" si="0"/>
        <v>5.0708226816453565E-3</v>
      </c>
      <c r="H15" s="20" t="s">
        <v>17</v>
      </c>
      <c r="J15" s="6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16</v>
      </c>
      <c r="E16" s="17">
        <v>4</v>
      </c>
      <c r="F16" s="18">
        <v>3889300</v>
      </c>
      <c r="G16" s="19">
        <f t="shared" si="0"/>
        <v>2.0586780727296274E-2</v>
      </c>
      <c r="H16" s="20" t="s">
        <v>17</v>
      </c>
      <c r="J16" s="6" t="s">
        <v>45</v>
      </c>
      <c r="K16" s="21">
        <f t="shared" si="1"/>
        <v>0</v>
      </c>
    </row>
    <row r="17" spans="1:11" x14ac:dyDescent="0.25">
      <c r="A17" s="14"/>
      <c r="B17" s="15" t="s">
        <v>46</v>
      </c>
      <c r="C17" s="16" t="s">
        <v>47</v>
      </c>
      <c r="D17" s="16" t="s">
        <v>16</v>
      </c>
      <c r="E17" s="17">
        <v>50</v>
      </c>
      <c r="F17" s="18">
        <v>5108445</v>
      </c>
      <c r="G17" s="19">
        <f t="shared" si="0"/>
        <v>2.7039939596444865E-2</v>
      </c>
      <c r="H17" s="20" t="s">
        <v>17</v>
      </c>
      <c r="K17" s="24">
        <f>SUM(K7:K16)</f>
        <v>174323824.79999998</v>
      </c>
    </row>
    <row r="18" spans="1:11" x14ac:dyDescent="0.25">
      <c r="A18" s="14"/>
      <c r="B18" s="15" t="s">
        <v>48</v>
      </c>
      <c r="C18" s="16" t="s">
        <v>49</v>
      </c>
      <c r="D18" s="16" t="s">
        <v>16</v>
      </c>
      <c r="E18" s="17">
        <v>20</v>
      </c>
      <c r="F18" s="18">
        <v>2015774</v>
      </c>
      <c r="G18" s="19">
        <f t="shared" si="0"/>
        <v>1.0669862786050168E-2</v>
      </c>
      <c r="H18" s="20" t="s">
        <v>17</v>
      </c>
      <c r="K18" s="24"/>
    </row>
    <row r="19" spans="1:11" x14ac:dyDescent="0.25">
      <c r="A19" s="14"/>
      <c r="B19" s="15" t="s">
        <v>50</v>
      </c>
      <c r="C19" s="16" t="s">
        <v>51</v>
      </c>
      <c r="D19" s="16" t="s">
        <v>26</v>
      </c>
      <c r="E19" s="17">
        <v>6</v>
      </c>
      <c r="F19" s="18">
        <v>5760348</v>
      </c>
      <c r="G19" s="19">
        <f t="shared" si="0"/>
        <v>3.0490582158465441E-2</v>
      </c>
      <c r="H19" s="20" t="s">
        <v>17</v>
      </c>
      <c r="K19" s="24"/>
    </row>
    <row r="20" spans="1:11" x14ac:dyDescent="0.25">
      <c r="A20" s="14"/>
      <c r="B20" s="15" t="s">
        <v>52</v>
      </c>
      <c r="C20" s="16" t="s">
        <v>53</v>
      </c>
      <c r="D20" s="16" t="s">
        <v>54</v>
      </c>
      <c r="E20" s="17">
        <v>1</v>
      </c>
      <c r="F20" s="18">
        <v>969985</v>
      </c>
      <c r="G20" s="19">
        <f t="shared" si="0"/>
        <v>5.1343091311460871E-3</v>
      </c>
      <c r="H20" s="20" t="s">
        <v>17</v>
      </c>
      <c r="K20" s="24"/>
    </row>
    <row r="21" spans="1:11" x14ac:dyDescent="0.25">
      <c r="A21" s="14"/>
      <c r="B21" s="15" t="s">
        <v>55</v>
      </c>
      <c r="C21" s="16" t="s">
        <v>56</v>
      </c>
      <c r="D21" s="16" t="s">
        <v>57</v>
      </c>
      <c r="E21" s="17">
        <v>100</v>
      </c>
      <c r="F21" s="18">
        <v>9952930</v>
      </c>
      <c r="G21" s="19">
        <f t="shared" si="0"/>
        <v>5.2682690330941022E-2</v>
      </c>
      <c r="H21" s="20" t="s">
        <v>17</v>
      </c>
      <c r="K21" s="24"/>
    </row>
    <row r="22" spans="1:11" x14ac:dyDescent="0.25">
      <c r="A22" s="14"/>
      <c r="B22" s="15" t="s">
        <v>58</v>
      </c>
      <c r="C22" s="16" t="s">
        <v>59</v>
      </c>
      <c r="D22" s="16" t="s">
        <v>54</v>
      </c>
      <c r="E22" s="17">
        <v>4</v>
      </c>
      <c r="F22" s="18">
        <v>4012024</v>
      </c>
      <c r="G22" s="19">
        <f t="shared" si="0"/>
        <v>2.1236381446699946E-2</v>
      </c>
      <c r="H22" s="20" t="s">
        <v>39</v>
      </c>
      <c r="K22" s="24"/>
    </row>
    <row r="23" spans="1:11" x14ac:dyDescent="0.25">
      <c r="A23" s="14"/>
      <c r="B23" s="15" t="s">
        <v>60</v>
      </c>
      <c r="C23" s="16" t="s">
        <v>61</v>
      </c>
      <c r="D23" s="16" t="s">
        <v>62</v>
      </c>
      <c r="E23" s="17">
        <v>4</v>
      </c>
      <c r="F23" s="18">
        <v>3895588</v>
      </c>
      <c r="G23" s="19">
        <f t="shared" si="0"/>
        <v>2.0620064268605312E-2</v>
      </c>
      <c r="H23" s="20" t="s">
        <v>17</v>
      </c>
      <c r="K23" s="24"/>
    </row>
    <row r="24" spans="1:11" x14ac:dyDescent="0.25">
      <c r="A24" s="14"/>
      <c r="B24" s="15" t="s">
        <v>63</v>
      </c>
      <c r="C24" s="16" t="s">
        <v>64</v>
      </c>
      <c r="D24" s="16" t="s">
        <v>16</v>
      </c>
      <c r="E24" s="17">
        <v>600</v>
      </c>
      <c r="F24" s="18">
        <v>582286.80000000005</v>
      </c>
      <c r="G24" s="19">
        <f t="shared" si="0"/>
        <v>3.0821512025297668E-3</v>
      </c>
      <c r="H24" s="20" t="s">
        <v>17</v>
      </c>
      <c r="K24" s="24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10400</v>
      </c>
      <c r="F25" s="18">
        <v>10245237.6</v>
      </c>
      <c r="G25" s="19">
        <f t="shared" si="0"/>
        <v>5.4229928257077398E-2</v>
      </c>
      <c r="H25" s="20" t="s">
        <v>18</v>
      </c>
      <c r="K25" s="24"/>
    </row>
    <row r="26" spans="1:11" x14ac:dyDescent="0.25">
      <c r="A26" s="14"/>
      <c r="B26" s="15" t="s">
        <v>67</v>
      </c>
      <c r="C26" s="16" t="s">
        <v>68</v>
      </c>
      <c r="D26" s="16" t="s">
        <v>16</v>
      </c>
      <c r="E26" s="17">
        <v>2</v>
      </c>
      <c r="F26" s="18">
        <v>1997516</v>
      </c>
      <c r="G26" s="19">
        <f t="shared" si="0"/>
        <v>1.0573219831657611E-2</v>
      </c>
      <c r="H26" s="20" t="s">
        <v>17</v>
      </c>
      <c r="K26" s="24"/>
    </row>
    <row r="27" spans="1:11" x14ac:dyDescent="0.25">
      <c r="A27" s="14"/>
      <c r="B27" s="15" t="s">
        <v>69</v>
      </c>
      <c r="C27" s="16" t="s">
        <v>70</v>
      </c>
      <c r="D27" s="16" t="s">
        <v>16</v>
      </c>
      <c r="E27" s="17">
        <v>1</v>
      </c>
      <c r="F27" s="18">
        <v>1012577</v>
      </c>
      <c r="G27" s="19">
        <f t="shared" si="0"/>
        <v>5.3597564262215514E-3</v>
      </c>
      <c r="H27" s="20" t="s">
        <v>17</v>
      </c>
      <c r="K27" s="24"/>
    </row>
    <row r="28" spans="1:11" x14ac:dyDescent="0.25">
      <c r="A28" s="14"/>
      <c r="B28" s="15" t="s">
        <v>71</v>
      </c>
      <c r="C28" s="16" t="s">
        <v>72</v>
      </c>
      <c r="D28" s="16" t="s">
        <v>16</v>
      </c>
      <c r="E28" s="17">
        <v>2</v>
      </c>
      <c r="F28" s="18">
        <v>2047364</v>
      </c>
      <c r="G28" s="19">
        <f t="shared" si="0"/>
        <v>1.0837074470202919E-2</v>
      </c>
      <c r="H28" s="20" t="s">
        <v>17</v>
      </c>
      <c r="K28" s="24"/>
    </row>
    <row r="29" spans="1:11" x14ac:dyDescent="0.25">
      <c r="A29" s="14"/>
      <c r="B29" s="15" t="s">
        <v>73</v>
      </c>
      <c r="C29" s="16" t="s">
        <v>74</v>
      </c>
      <c r="D29" s="16" t="s">
        <v>75</v>
      </c>
      <c r="E29" s="17">
        <v>2</v>
      </c>
      <c r="F29" s="18">
        <v>2134218</v>
      </c>
      <c r="G29" s="19">
        <f t="shared" si="0"/>
        <v>1.1296808677718047E-2</v>
      </c>
      <c r="H29" s="20" t="s">
        <v>17</v>
      </c>
      <c r="K29" s="24"/>
    </row>
    <row r="30" spans="1:11" x14ac:dyDescent="0.25">
      <c r="A30" s="14"/>
      <c r="B30" s="15" t="s">
        <v>76</v>
      </c>
      <c r="C30" s="16" t="s">
        <v>77</v>
      </c>
      <c r="D30" s="16" t="s">
        <v>75</v>
      </c>
      <c r="E30" s="17">
        <v>1</v>
      </c>
      <c r="F30" s="18">
        <v>1052081</v>
      </c>
      <c r="G30" s="19">
        <f t="shared" si="0"/>
        <v>5.5688583689493202E-3</v>
      </c>
      <c r="H30" s="20" t="s">
        <v>17</v>
      </c>
      <c r="K30" s="24"/>
    </row>
    <row r="31" spans="1:11" x14ac:dyDescent="0.25">
      <c r="A31" s="14"/>
      <c r="B31" s="15" t="s">
        <v>78</v>
      </c>
      <c r="C31" s="16" t="s">
        <v>79</v>
      </c>
      <c r="D31" s="16" t="s">
        <v>75</v>
      </c>
      <c r="E31" s="17">
        <v>5</v>
      </c>
      <c r="F31" s="18">
        <v>5051495</v>
      </c>
      <c r="G31" s="19">
        <f t="shared" si="0"/>
        <v>2.673849276477348E-2</v>
      </c>
      <c r="H31" s="20" t="s">
        <v>18</v>
      </c>
      <c r="K31" s="24"/>
    </row>
    <row r="32" spans="1:11" x14ac:dyDescent="0.25">
      <c r="A32" s="14"/>
      <c r="B32" s="15" t="s">
        <v>80</v>
      </c>
      <c r="C32" s="16" t="s">
        <v>81</v>
      </c>
      <c r="D32" s="16" t="s">
        <v>26</v>
      </c>
      <c r="E32" s="17">
        <v>100</v>
      </c>
      <c r="F32" s="18">
        <v>10127620</v>
      </c>
      <c r="G32" s="19">
        <f t="shared" si="0"/>
        <v>5.3607356652708792E-2</v>
      </c>
      <c r="H32" s="20" t="s">
        <v>17</v>
      </c>
      <c r="K32" s="24"/>
    </row>
    <row r="33" spans="1:11" x14ac:dyDescent="0.25">
      <c r="A33" s="14"/>
      <c r="B33" s="15" t="s">
        <v>82</v>
      </c>
      <c r="C33" s="16" t="s">
        <v>83</v>
      </c>
      <c r="D33" s="16" t="s">
        <v>57</v>
      </c>
      <c r="E33" s="17">
        <v>2</v>
      </c>
      <c r="F33" s="18">
        <v>2154292</v>
      </c>
      <c r="G33" s="19">
        <f t="shared" si="0"/>
        <v>1.1403064054346167E-2</v>
      </c>
      <c r="H33" s="20" t="s">
        <v>17</v>
      </c>
      <c r="K33" s="24"/>
    </row>
    <row r="34" spans="1:11" x14ac:dyDescent="0.25">
      <c r="A34" s="14"/>
      <c r="B34" s="15" t="s">
        <v>84</v>
      </c>
      <c r="C34" s="16" t="s">
        <v>85</v>
      </c>
      <c r="D34" s="16" t="s">
        <v>57</v>
      </c>
      <c r="E34" s="17">
        <v>8</v>
      </c>
      <c r="F34" s="18">
        <v>8642352</v>
      </c>
      <c r="G34" s="19">
        <f t="shared" si="0"/>
        <v>4.5745559764510432E-2</v>
      </c>
      <c r="H34" s="20" t="s">
        <v>17</v>
      </c>
      <c r="K34" s="24"/>
    </row>
    <row r="35" spans="1:11" x14ac:dyDescent="0.25">
      <c r="A35" s="14"/>
      <c r="B35" s="15" t="s">
        <v>86</v>
      </c>
      <c r="C35" s="16" t="s">
        <v>87</v>
      </c>
      <c r="D35" s="16" t="s">
        <v>57</v>
      </c>
      <c r="E35" s="17">
        <v>60</v>
      </c>
      <c r="F35" s="18">
        <v>6171300</v>
      </c>
      <c r="G35" s="19">
        <f t="shared" si="0"/>
        <v>3.2665826730353405E-2</v>
      </c>
      <c r="H35" s="20" t="s">
        <v>17</v>
      </c>
      <c r="K35" s="24"/>
    </row>
    <row r="36" spans="1:11" x14ac:dyDescent="0.25">
      <c r="A36" s="14"/>
      <c r="B36" s="15" t="s">
        <v>88</v>
      </c>
      <c r="C36" s="16" t="s">
        <v>89</v>
      </c>
      <c r="D36" s="16" t="s">
        <v>16</v>
      </c>
      <c r="E36" s="17">
        <v>10</v>
      </c>
      <c r="F36" s="18">
        <v>9933070</v>
      </c>
      <c r="G36" s="19">
        <f t="shared" si="0"/>
        <v>5.2577567695699691E-2</v>
      </c>
      <c r="H36" s="20" t="s">
        <v>17</v>
      </c>
      <c r="K36" s="24"/>
    </row>
    <row r="37" spans="1:11" x14ac:dyDescent="0.25">
      <c r="A37" s="14"/>
      <c r="B37" s="15" t="s">
        <v>90</v>
      </c>
      <c r="C37" s="16" t="s">
        <v>91</v>
      </c>
      <c r="D37" s="16" t="s">
        <v>16</v>
      </c>
      <c r="E37" s="17">
        <v>50</v>
      </c>
      <c r="F37" s="18">
        <v>5049010</v>
      </c>
      <c r="G37" s="19">
        <f t="shared" si="0"/>
        <v>2.6725339202408188E-2</v>
      </c>
      <c r="H37" s="20" t="s">
        <v>17</v>
      </c>
      <c r="K37" s="24"/>
    </row>
    <row r="38" spans="1:11" x14ac:dyDescent="0.25">
      <c r="A38" s="14"/>
      <c r="B38" s="15" t="s">
        <v>92</v>
      </c>
      <c r="C38" s="16" t="s">
        <v>93</v>
      </c>
      <c r="D38" s="16" t="s">
        <v>57</v>
      </c>
      <c r="E38" s="17">
        <v>1</v>
      </c>
      <c r="F38" s="18">
        <v>1057759</v>
      </c>
      <c r="G38" s="19">
        <f t="shared" si="0"/>
        <v>5.5989130679876022E-3</v>
      </c>
      <c r="H38" s="20" t="s">
        <v>17</v>
      </c>
      <c r="K38" s="24"/>
    </row>
    <row r="39" spans="1:11" x14ac:dyDescent="0.25">
      <c r="A39" s="14"/>
      <c r="B39" s="15" t="s">
        <v>94</v>
      </c>
      <c r="C39" s="16" t="s">
        <v>95</v>
      </c>
      <c r="D39" s="16" t="s">
        <v>57</v>
      </c>
      <c r="E39" s="17">
        <v>1</v>
      </c>
      <c r="F39" s="18">
        <v>1000055</v>
      </c>
      <c r="G39" s="19">
        <f t="shared" si="0"/>
        <v>5.2934751755421994E-3</v>
      </c>
      <c r="H39" s="20" t="s">
        <v>17</v>
      </c>
      <c r="K39" s="24"/>
    </row>
    <row r="40" spans="1:11" x14ac:dyDescent="0.25">
      <c r="A40" s="14"/>
      <c r="B40" s="15" t="s">
        <v>96</v>
      </c>
      <c r="C40" s="16" t="s">
        <v>97</v>
      </c>
      <c r="D40" s="16" t="s">
        <v>57</v>
      </c>
      <c r="E40" s="17">
        <v>1</v>
      </c>
      <c r="F40" s="18">
        <v>1039134</v>
      </c>
      <c r="G40" s="19">
        <f t="shared" si="0"/>
        <v>5.5003275150485404E-3</v>
      </c>
      <c r="H40" s="20" t="s">
        <v>17</v>
      </c>
      <c r="K40" s="24"/>
    </row>
    <row r="41" spans="1:11" x14ac:dyDescent="0.25">
      <c r="A41" s="14"/>
      <c r="B41" s="15" t="s">
        <v>98</v>
      </c>
      <c r="C41" s="16" t="s">
        <v>99</v>
      </c>
      <c r="D41" s="16" t="s">
        <v>57</v>
      </c>
      <c r="E41" s="17">
        <v>50</v>
      </c>
      <c r="F41" s="18">
        <v>4994725</v>
      </c>
      <c r="G41" s="19">
        <f t="shared" si="0"/>
        <v>2.6437998706231168E-2</v>
      </c>
      <c r="H41" s="20" t="s">
        <v>17</v>
      </c>
      <c r="K41" s="24"/>
    </row>
    <row r="42" spans="1:11" x14ac:dyDescent="0.25">
      <c r="A42" s="14"/>
      <c r="B42" s="15" t="s">
        <v>100</v>
      </c>
      <c r="C42" s="16" t="s">
        <v>101</v>
      </c>
      <c r="D42" s="16" t="s">
        <v>102</v>
      </c>
      <c r="E42" s="17">
        <v>50</v>
      </c>
      <c r="F42" s="18">
        <v>4967570</v>
      </c>
      <c r="G42" s="19">
        <f t="shared" si="0"/>
        <v>2.629426229334203E-2</v>
      </c>
      <c r="H42" s="20" t="s">
        <v>17</v>
      </c>
      <c r="K42" s="24"/>
    </row>
    <row r="43" spans="1:11" x14ac:dyDescent="0.25">
      <c r="A43" s="14"/>
      <c r="B43" s="15" t="s">
        <v>103</v>
      </c>
      <c r="C43" s="16" t="s">
        <v>104</v>
      </c>
      <c r="D43" s="16" t="s">
        <v>105</v>
      </c>
      <c r="E43" s="17">
        <v>3</v>
      </c>
      <c r="F43" s="18">
        <v>616112.4</v>
      </c>
      <c r="G43" s="19">
        <f t="shared" si="0"/>
        <v>3.2611963289456338E-3</v>
      </c>
      <c r="H43" s="20" t="s">
        <v>17</v>
      </c>
      <c r="K43" s="24"/>
    </row>
    <row r="44" spans="1:11" x14ac:dyDescent="0.25">
      <c r="A44" s="14"/>
      <c r="B44" s="15" t="s">
        <v>106</v>
      </c>
      <c r="C44" s="16" t="s">
        <v>107</v>
      </c>
      <c r="D44" s="16" t="s">
        <v>105</v>
      </c>
      <c r="E44" s="17">
        <v>1</v>
      </c>
      <c r="F44" s="18">
        <v>1000849</v>
      </c>
      <c r="G44" s="19">
        <f t="shared" si="0"/>
        <v>5.2976779636782325E-3</v>
      </c>
      <c r="H44" s="20" t="s">
        <v>17</v>
      </c>
      <c r="K44" s="24"/>
    </row>
    <row r="45" spans="1:11" x14ac:dyDescent="0.25">
      <c r="A45" s="14"/>
      <c r="B45" s="15" t="s">
        <v>108</v>
      </c>
      <c r="C45" s="16" t="s">
        <v>109</v>
      </c>
      <c r="D45" s="16" t="s">
        <v>110</v>
      </c>
      <c r="E45" s="17">
        <v>1</v>
      </c>
      <c r="F45" s="18">
        <v>1016124</v>
      </c>
      <c r="G45" s="19">
        <f t="shared" si="0"/>
        <v>5.3785313500483893E-3</v>
      </c>
      <c r="H45" s="20" t="s">
        <v>17</v>
      </c>
      <c r="K45" s="24"/>
    </row>
    <row r="46" spans="1:11" x14ac:dyDescent="0.25">
      <c r="A46" s="14"/>
      <c r="B46" s="15" t="s">
        <v>111</v>
      </c>
      <c r="C46" s="16" t="s">
        <v>112</v>
      </c>
      <c r="D46" s="16" t="s">
        <v>113</v>
      </c>
      <c r="E46" s="17">
        <v>10</v>
      </c>
      <c r="F46" s="18">
        <v>2003868</v>
      </c>
      <c r="G46" s="19">
        <f t="shared" si="0"/>
        <v>1.0606842136745875E-2</v>
      </c>
      <c r="H46" s="20" t="s">
        <v>18</v>
      </c>
      <c r="K46" s="24"/>
    </row>
    <row r="47" spans="1:11" x14ac:dyDescent="0.25">
      <c r="A47" s="14"/>
      <c r="B47" s="15" t="s">
        <v>114</v>
      </c>
      <c r="C47" s="16" t="s">
        <v>115</v>
      </c>
      <c r="D47" s="16" t="s">
        <v>113</v>
      </c>
      <c r="E47" s="17">
        <v>60</v>
      </c>
      <c r="F47" s="18">
        <v>6135132</v>
      </c>
      <c r="G47" s="19">
        <f t="shared" si="0"/>
        <v>3.2474382849617837E-2</v>
      </c>
      <c r="H47" s="20" t="s">
        <v>39</v>
      </c>
      <c r="K47" s="24"/>
    </row>
    <row r="48" spans="1:11" x14ac:dyDescent="0.25">
      <c r="A48" s="14"/>
      <c r="B48" s="15" t="s">
        <v>116</v>
      </c>
      <c r="C48" s="16" t="s">
        <v>117</v>
      </c>
      <c r="D48" s="16" t="s">
        <v>118</v>
      </c>
      <c r="E48" s="17">
        <v>5</v>
      </c>
      <c r="F48" s="18">
        <v>5102125</v>
      </c>
      <c r="G48" s="19">
        <f t="shared" si="0"/>
        <v>2.7006486673246215E-2</v>
      </c>
      <c r="H48" s="20" t="s">
        <v>17</v>
      </c>
      <c r="K48" s="24"/>
    </row>
    <row r="49" spans="1:11" x14ac:dyDescent="0.25">
      <c r="A49" s="14"/>
      <c r="B49" s="15" t="s">
        <v>119</v>
      </c>
      <c r="C49" s="16" t="s">
        <v>120</v>
      </c>
      <c r="D49" s="16" t="s">
        <v>118</v>
      </c>
      <c r="E49" s="17">
        <v>4</v>
      </c>
      <c r="F49" s="18">
        <v>3899060</v>
      </c>
      <c r="G49" s="19">
        <f t="shared" si="0"/>
        <v>2.0638442203628368E-2</v>
      </c>
      <c r="H49" s="20" t="s">
        <v>17</v>
      </c>
      <c r="K49" s="24"/>
    </row>
    <row r="50" spans="1:11" x14ac:dyDescent="0.25">
      <c r="A50" s="14"/>
      <c r="B50" s="15" t="s">
        <v>121</v>
      </c>
      <c r="C50" s="16" t="s">
        <v>122</v>
      </c>
      <c r="D50" s="16" t="s">
        <v>118</v>
      </c>
      <c r="E50" s="17">
        <v>3</v>
      </c>
      <c r="F50" s="18">
        <v>2988039</v>
      </c>
      <c r="G50" s="19">
        <f t="shared" si="0"/>
        <v>1.5816240376831211E-2</v>
      </c>
      <c r="H50" s="20" t="s">
        <v>17</v>
      </c>
      <c r="K50" s="24"/>
    </row>
    <row r="51" spans="1:11" x14ac:dyDescent="0.25">
      <c r="A51" s="14"/>
      <c r="B51" s="15" t="s">
        <v>123</v>
      </c>
      <c r="C51" s="16" t="s">
        <v>124</v>
      </c>
      <c r="D51" s="16" t="s">
        <v>118</v>
      </c>
      <c r="E51" s="17">
        <v>1</v>
      </c>
      <c r="F51" s="18">
        <v>975798</v>
      </c>
      <c r="G51" s="19">
        <f>+F51/$F$73</f>
        <v>5.1650784100311757E-3</v>
      </c>
      <c r="H51" s="20" t="s">
        <v>17</v>
      </c>
      <c r="K51" s="24"/>
    </row>
    <row r="52" spans="1:11" x14ac:dyDescent="0.25">
      <c r="A52" s="14"/>
      <c r="B52" s="15" t="s">
        <v>125</v>
      </c>
      <c r="C52" s="16" t="s">
        <v>126</v>
      </c>
      <c r="D52" s="16" t="s">
        <v>118</v>
      </c>
      <c r="E52" s="17">
        <v>1</v>
      </c>
      <c r="F52" s="18">
        <v>986031</v>
      </c>
      <c r="G52" s="19">
        <f>+F52/$F$73</f>
        <v>5.2192435624191175E-3</v>
      </c>
      <c r="H52" s="20" t="s">
        <v>17</v>
      </c>
      <c r="K52" s="24"/>
    </row>
    <row r="53" spans="1:11" hidden="1" x14ac:dyDescent="0.25">
      <c r="A53" s="14"/>
      <c r="B53" s="15"/>
      <c r="C53" s="16"/>
      <c r="D53" s="16"/>
      <c r="E53" s="17"/>
      <c r="F53" s="18"/>
      <c r="G53" s="19"/>
      <c r="H53" s="20"/>
      <c r="K53" s="24"/>
    </row>
    <row r="54" spans="1:11" hidden="1" x14ac:dyDescent="0.25">
      <c r="A54" s="14"/>
      <c r="B54" s="25"/>
      <c r="C54" s="16"/>
      <c r="D54" s="16"/>
      <c r="E54" s="17"/>
      <c r="F54" s="18"/>
      <c r="G54" s="19"/>
      <c r="H54" s="20"/>
      <c r="K54" s="24"/>
    </row>
    <row r="55" spans="1:11" hidden="1" x14ac:dyDescent="0.25">
      <c r="A55" s="14"/>
      <c r="B55" s="25"/>
      <c r="C55" s="16"/>
      <c r="D55" s="16"/>
      <c r="E55" s="17"/>
      <c r="F55" s="18"/>
      <c r="G55" s="19"/>
      <c r="H55" s="20"/>
      <c r="K55" s="24"/>
    </row>
    <row r="56" spans="1:11" hidden="1" x14ac:dyDescent="0.25">
      <c r="A56" s="14"/>
      <c r="B56" s="25"/>
      <c r="C56" s="16"/>
      <c r="D56" s="16"/>
      <c r="E56" s="17"/>
      <c r="F56" s="18"/>
      <c r="G56" s="19"/>
      <c r="H56" s="20"/>
      <c r="K56" s="24"/>
    </row>
    <row r="57" spans="1:11" hidden="1" x14ac:dyDescent="0.25">
      <c r="A57" s="14"/>
      <c r="B57" s="25"/>
      <c r="C57" s="16"/>
      <c r="D57" s="16"/>
      <c r="E57" s="17"/>
      <c r="F57" s="18"/>
      <c r="G57" s="19"/>
      <c r="H57" s="20"/>
      <c r="K57" s="24"/>
    </row>
    <row r="58" spans="1:11" hidden="1" x14ac:dyDescent="0.25">
      <c r="A58" s="14"/>
      <c r="B58" s="25"/>
      <c r="C58" s="16"/>
      <c r="D58" s="16"/>
      <c r="E58" s="17"/>
      <c r="F58" s="18"/>
      <c r="G58" s="19"/>
      <c r="H58" s="20"/>
      <c r="K58" s="24"/>
    </row>
    <row r="59" spans="1:11" hidden="1" x14ac:dyDescent="0.25">
      <c r="A59" s="14"/>
      <c r="B59" s="25"/>
      <c r="C59" s="16"/>
      <c r="D59" s="16"/>
      <c r="E59" s="17"/>
      <c r="F59" s="18"/>
      <c r="G59" s="19"/>
      <c r="H59" s="20"/>
      <c r="K59" s="24"/>
    </row>
    <row r="60" spans="1:11" outlineLevel="1" x14ac:dyDescent="0.25">
      <c r="A60" s="14"/>
      <c r="B60" s="25"/>
      <c r="C60" s="16"/>
      <c r="D60" s="16"/>
      <c r="E60" s="17"/>
      <c r="F60" s="18"/>
      <c r="G60" s="19"/>
      <c r="H60" s="20"/>
    </row>
    <row r="61" spans="1:11" x14ac:dyDescent="0.25">
      <c r="B61" s="26"/>
      <c r="C61" s="26" t="s">
        <v>127</v>
      </c>
      <c r="D61" s="26"/>
      <c r="E61" s="27"/>
      <c r="F61" s="28">
        <f>SUM(F7:F60)</f>
        <v>175309855.79999998</v>
      </c>
      <c r="G61" s="29">
        <f>+F61/$F$73</f>
        <v>0.92794733260188944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128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129</v>
      </c>
      <c r="D64" s="16"/>
      <c r="E64" s="37"/>
      <c r="F64" s="38" t="s">
        <v>130</v>
      </c>
      <c r="G64" s="39">
        <v>0</v>
      </c>
    </row>
    <row r="65" spans="1:7" x14ac:dyDescent="0.25">
      <c r="A65" s="40" t="s">
        <v>131</v>
      </c>
      <c r="B65" s="36" t="s">
        <v>132</v>
      </c>
      <c r="C65" s="26" t="s">
        <v>133</v>
      </c>
      <c r="D65" s="26"/>
      <c r="E65" s="27"/>
      <c r="F65" s="18">
        <v>8061597.6499999994</v>
      </c>
      <c r="G65" s="39">
        <f>+F65/$F$73</f>
        <v>4.2671520101878725E-2</v>
      </c>
    </row>
    <row r="66" spans="1:7" x14ac:dyDescent="0.25">
      <c r="B66" s="36"/>
      <c r="C66" s="26" t="s">
        <v>134</v>
      </c>
      <c r="D66" s="16"/>
      <c r="E66" s="37"/>
      <c r="F66" s="38" t="s">
        <v>130</v>
      </c>
      <c r="G66" s="39">
        <v>0</v>
      </c>
    </row>
    <row r="67" spans="1:7" x14ac:dyDescent="0.25">
      <c r="B67" s="36"/>
      <c r="C67" s="26" t="s">
        <v>135</v>
      </c>
      <c r="D67" s="16"/>
      <c r="E67" s="37"/>
      <c r="F67" s="38" t="s">
        <v>130</v>
      </c>
      <c r="G67" s="39">
        <v>0</v>
      </c>
    </row>
    <row r="68" spans="1:7" x14ac:dyDescent="0.25">
      <c r="B68" s="36"/>
      <c r="C68" s="26" t="s">
        <v>136</v>
      </c>
      <c r="D68" s="16"/>
      <c r="E68" s="37"/>
      <c r="F68" s="38" t="s">
        <v>130</v>
      </c>
      <c r="G68" s="39">
        <v>0</v>
      </c>
    </row>
    <row r="69" spans="1:7" x14ac:dyDescent="0.25">
      <c r="A69" s="41" t="s">
        <v>137</v>
      </c>
      <c r="B69" s="16" t="s">
        <v>137</v>
      </c>
      <c r="C69" s="16" t="s">
        <v>138</v>
      </c>
      <c r="D69" s="16"/>
      <c r="E69" s="37"/>
      <c r="F69" s="18">
        <v>5550751.1200000001</v>
      </c>
      <c r="G69" s="39">
        <f>+F69/$F$73</f>
        <v>2.9381147296231768E-2</v>
      </c>
    </row>
    <row r="70" spans="1:7" x14ac:dyDescent="0.25">
      <c r="B70" s="36"/>
      <c r="C70" s="16"/>
      <c r="D70" s="16"/>
      <c r="E70" s="37"/>
      <c r="F70" s="38"/>
      <c r="G70" s="39"/>
    </row>
    <row r="71" spans="1:7" x14ac:dyDescent="0.25">
      <c r="B71" s="36"/>
      <c r="C71" s="16" t="s">
        <v>139</v>
      </c>
      <c r="D71" s="16"/>
      <c r="E71" s="37"/>
      <c r="F71" s="42">
        <f>SUM(F64:F70)</f>
        <v>13612348.77</v>
      </c>
      <c r="G71" s="39">
        <f>+F71/$F$73</f>
        <v>7.205266739811049E-2</v>
      </c>
    </row>
    <row r="72" spans="1:7" x14ac:dyDescent="0.25">
      <c r="B72" s="36"/>
      <c r="C72" s="16"/>
      <c r="D72" s="16"/>
      <c r="E72" s="37"/>
      <c r="F72" s="42"/>
      <c r="G72" s="39"/>
    </row>
    <row r="73" spans="1:7" x14ac:dyDescent="0.25">
      <c r="B73" s="43"/>
      <c r="C73" s="44" t="s">
        <v>140</v>
      </c>
      <c r="D73" s="45"/>
      <c r="E73" s="46"/>
      <c r="F73" s="47">
        <f>+F71+F61</f>
        <v>188922204.56999999</v>
      </c>
      <c r="G73" s="48">
        <v>1</v>
      </c>
    </row>
    <row r="74" spans="1:7" x14ac:dyDescent="0.25">
      <c r="F74" s="49"/>
    </row>
    <row r="75" spans="1:7" x14ac:dyDescent="0.25">
      <c r="C75" s="26" t="s">
        <v>141</v>
      </c>
      <c r="D75" s="50">
        <v>9.34</v>
      </c>
      <c r="F75" s="4">
        <v>0</v>
      </c>
    </row>
    <row r="76" spans="1:7" x14ac:dyDescent="0.25">
      <c r="C76" s="26" t="s">
        <v>142</v>
      </c>
      <c r="D76" s="50">
        <v>6</v>
      </c>
    </row>
    <row r="77" spans="1:7" x14ac:dyDescent="0.25">
      <c r="C77" s="26" t="s">
        <v>143</v>
      </c>
      <c r="D77" s="50">
        <v>7.45</v>
      </c>
    </row>
    <row r="78" spans="1:7" x14ac:dyDescent="0.25">
      <c r="C78" s="26" t="s">
        <v>144</v>
      </c>
      <c r="D78" s="51">
        <v>17.983499999999999</v>
      </c>
    </row>
    <row r="79" spans="1:7" x14ac:dyDescent="0.25">
      <c r="C79" s="26" t="s">
        <v>145</v>
      </c>
      <c r="D79" s="51">
        <v>18.055900000000001</v>
      </c>
    </row>
    <row r="80" spans="1:7" x14ac:dyDescent="0.25">
      <c r="A80" s="40" t="s">
        <v>146</v>
      </c>
      <c r="C80" s="26" t="s">
        <v>147</v>
      </c>
      <c r="D80" s="52"/>
    </row>
    <row r="81" spans="1:7" x14ac:dyDescent="0.25">
      <c r="C81" s="26" t="s">
        <v>148</v>
      </c>
      <c r="D81" s="53">
        <v>0</v>
      </c>
    </row>
    <row r="82" spans="1:7" x14ac:dyDescent="0.25">
      <c r="C82" s="26" t="s">
        <v>149</v>
      </c>
      <c r="D82" s="53">
        <v>0</v>
      </c>
      <c r="F82" s="49"/>
      <c r="G82" s="54"/>
    </row>
    <row r="83" spans="1:7" x14ac:dyDescent="0.25">
      <c r="B83" s="55"/>
      <c r="C83" s="14"/>
    </row>
    <row r="84" spans="1:7" x14ac:dyDescent="0.25">
      <c r="F84" s="4"/>
    </row>
    <row r="85" spans="1:7" x14ac:dyDescent="0.25">
      <c r="C85" s="33" t="s">
        <v>150</v>
      </c>
      <c r="D85" s="33"/>
      <c r="E85" s="33"/>
      <c r="F85" s="33"/>
      <c r="G85" s="35"/>
    </row>
    <row r="86" spans="1:7" x14ac:dyDescent="0.25">
      <c r="C86" s="33" t="s">
        <v>151</v>
      </c>
      <c r="D86" s="33"/>
      <c r="E86" s="33"/>
      <c r="F86" s="33" t="s">
        <v>11</v>
      </c>
      <c r="G86" s="35" t="s">
        <v>12</v>
      </c>
    </row>
    <row r="87" spans="1:7" x14ac:dyDescent="0.25">
      <c r="A87" s="1" t="s">
        <v>152</v>
      </c>
      <c r="C87" s="26" t="s">
        <v>153</v>
      </c>
      <c r="D87" s="16"/>
      <c r="E87" s="37"/>
      <c r="F87" s="56">
        <f>SUMIF(Table1345676857813[[Industry ]],A87,Table1345676857813[Market Value])</f>
        <v>0</v>
      </c>
      <c r="G87" s="57">
        <f>+F87/$F$73</f>
        <v>0</v>
      </c>
    </row>
    <row r="88" spans="1:7" x14ac:dyDescent="0.25">
      <c r="A88" s="16" t="s">
        <v>154</v>
      </c>
      <c r="C88" s="16" t="s">
        <v>155</v>
      </c>
      <c r="D88" s="16"/>
      <c r="E88" s="37"/>
      <c r="F88" s="56">
        <f>SUMIF(Table1345676857813[[Industry ]],A88,Table1345676857813[Market Value])</f>
        <v>0</v>
      </c>
      <c r="G88" s="57">
        <f>+F88/$F$73</f>
        <v>0</v>
      </c>
    </row>
    <row r="89" spans="1:7" x14ac:dyDescent="0.25">
      <c r="C89" s="16" t="s">
        <v>156</v>
      </c>
      <c r="D89" s="16"/>
      <c r="E89" s="37"/>
      <c r="F89" s="56">
        <f t="shared" ref="F89:F98" si="2">SUMIF($E$101:$E$110,C89,$H$101:$H$110)</f>
        <v>175309855.79999998</v>
      </c>
      <c r="G89" s="58">
        <f>+F89/$F$73</f>
        <v>0.92794733260188944</v>
      </c>
    </row>
    <row r="90" spans="1:7" x14ac:dyDescent="0.25">
      <c r="C90" s="16" t="s">
        <v>157</v>
      </c>
      <c r="D90" s="16"/>
      <c r="E90" s="37"/>
      <c r="F90" s="56">
        <f t="shared" si="2"/>
        <v>0</v>
      </c>
      <c r="G90" s="57">
        <f t="shared" ref="G90:G98" si="3">+F90/$F$73</f>
        <v>0</v>
      </c>
    </row>
    <row r="91" spans="1:7" x14ac:dyDescent="0.25">
      <c r="C91" s="16" t="s">
        <v>158</v>
      </c>
      <c r="D91" s="16"/>
      <c r="E91" s="37"/>
      <c r="F91" s="56">
        <f t="shared" si="2"/>
        <v>0</v>
      </c>
      <c r="G91" s="57">
        <f t="shared" si="3"/>
        <v>0</v>
      </c>
    </row>
    <row r="92" spans="1:7" x14ac:dyDescent="0.25">
      <c r="C92" s="16" t="s">
        <v>159</v>
      </c>
      <c r="D92" s="16"/>
      <c r="E92" s="37"/>
      <c r="F92" s="56">
        <f t="shared" si="2"/>
        <v>0</v>
      </c>
      <c r="G92" s="57">
        <f t="shared" si="3"/>
        <v>0</v>
      </c>
    </row>
    <row r="93" spans="1:7" x14ac:dyDescent="0.25">
      <c r="C93" s="16" t="s">
        <v>160</v>
      </c>
      <c r="D93" s="16"/>
      <c r="E93" s="37"/>
      <c r="F93" s="56">
        <f t="shared" si="2"/>
        <v>0</v>
      </c>
      <c r="G93" s="57">
        <f t="shared" si="3"/>
        <v>0</v>
      </c>
    </row>
    <row r="94" spans="1:7" x14ac:dyDescent="0.25">
      <c r="C94" s="16" t="s">
        <v>161</v>
      </c>
      <c r="D94" s="16"/>
      <c r="E94" s="37"/>
      <c r="F94" s="56">
        <f t="shared" si="2"/>
        <v>0</v>
      </c>
      <c r="G94" s="57">
        <f t="shared" si="3"/>
        <v>0</v>
      </c>
    </row>
    <row r="95" spans="1:7" x14ac:dyDescent="0.25">
      <c r="C95" s="16" t="s">
        <v>162</v>
      </c>
      <c r="D95" s="16"/>
      <c r="E95" s="37"/>
      <c r="F95" s="56">
        <f t="shared" si="2"/>
        <v>0</v>
      </c>
      <c r="G95" s="57">
        <f t="shared" si="3"/>
        <v>0</v>
      </c>
    </row>
    <row r="96" spans="1:7" x14ac:dyDescent="0.25">
      <c r="C96" s="16" t="s">
        <v>163</v>
      </c>
      <c r="D96" s="16"/>
      <c r="E96" s="37"/>
      <c r="F96" s="56">
        <f t="shared" si="2"/>
        <v>0</v>
      </c>
      <c r="G96" s="57">
        <f t="shared" si="3"/>
        <v>0</v>
      </c>
    </row>
    <row r="97" spans="3:11" x14ac:dyDescent="0.25">
      <c r="C97" s="16" t="s">
        <v>164</v>
      </c>
      <c r="D97" s="16"/>
      <c r="E97" s="37"/>
      <c r="F97" s="56">
        <f t="shared" si="2"/>
        <v>0</v>
      </c>
      <c r="G97" s="57">
        <f t="shared" si="3"/>
        <v>0</v>
      </c>
    </row>
    <row r="98" spans="3:11" x14ac:dyDescent="0.25">
      <c r="C98" s="16" t="s">
        <v>165</v>
      </c>
      <c r="D98" s="16"/>
      <c r="E98" s="37"/>
      <c r="F98" s="56">
        <f t="shared" si="2"/>
        <v>0</v>
      </c>
      <c r="G98" s="57">
        <f t="shared" si="3"/>
        <v>0</v>
      </c>
    </row>
    <row r="99" spans="3:11" x14ac:dyDescent="0.25">
      <c r="C99" s="59" t="s">
        <v>166</v>
      </c>
      <c r="D99" s="16"/>
      <c r="E99" s="37"/>
      <c r="F99" s="60">
        <f>SUM(F87:F98)</f>
        <v>175309855.79999998</v>
      </c>
      <c r="G99" s="61">
        <f>SUM(G87:G98)</f>
        <v>0.92794733260188944</v>
      </c>
    </row>
    <row r="101" spans="3:11" x14ac:dyDescent="0.25">
      <c r="E101" s="16" t="s">
        <v>156</v>
      </c>
      <c r="F101" s="16" t="s">
        <v>18</v>
      </c>
      <c r="G101" s="62">
        <f>H101/$F$73</f>
        <v>0.1520131138918564</v>
      </c>
      <c r="H101" s="1">
        <f t="shared" ref="H101:H110" si="4">SUMIF($H$7:$H$60,F101,$F$7:$F$60)</f>
        <v>28718652.600000001</v>
      </c>
    </row>
    <row r="102" spans="3:11" x14ac:dyDescent="0.25">
      <c r="E102" s="16" t="s">
        <v>156</v>
      </c>
      <c r="F102" s="16" t="s">
        <v>21</v>
      </c>
      <c r="G102" s="8">
        <f t="shared" ref="G102:G110" si="5">H102/$F$73</f>
        <v>0</v>
      </c>
      <c r="H102" s="1">
        <f t="shared" si="4"/>
        <v>0</v>
      </c>
      <c r="K102" s="22" t="s">
        <v>17</v>
      </c>
    </row>
    <row r="103" spans="3:11" x14ac:dyDescent="0.25">
      <c r="E103" s="16" t="s">
        <v>156</v>
      </c>
      <c r="F103" s="45" t="s">
        <v>17</v>
      </c>
      <c r="G103" s="62">
        <f>H103/$F$73</f>
        <v>0.72222345441371527</v>
      </c>
      <c r="H103" s="1">
        <f t="shared" si="4"/>
        <v>136444047.19999999</v>
      </c>
      <c r="K103" s="6" t="s">
        <v>27</v>
      </c>
    </row>
    <row r="104" spans="3:11" x14ac:dyDescent="0.25">
      <c r="E104" s="16" t="s">
        <v>156</v>
      </c>
      <c r="F104" s="1" t="s">
        <v>27</v>
      </c>
      <c r="G104" s="8">
        <f t="shared" si="5"/>
        <v>0</v>
      </c>
      <c r="H104" s="1">
        <f t="shared" si="4"/>
        <v>0</v>
      </c>
      <c r="K104" s="6" t="s">
        <v>27</v>
      </c>
    </row>
    <row r="105" spans="3:11" x14ac:dyDescent="0.25">
      <c r="E105" s="16" t="s">
        <v>158</v>
      </c>
      <c r="F105" s="16" t="s">
        <v>30</v>
      </c>
      <c r="G105" s="62">
        <f t="shared" si="5"/>
        <v>0</v>
      </c>
      <c r="H105" s="1">
        <f t="shared" si="4"/>
        <v>0</v>
      </c>
      <c r="K105" s="6" t="s">
        <v>18</v>
      </c>
    </row>
    <row r="106" spans="3:11" x14ac:dyDescent="0.25">
      <c r="E106" s="16" t="s">
        <v>158</v>
      </c>
      <c r="F106" s="63" t="s">
        <v>33</v>
      </c>
      <c r="G106" s="8">
        <f t="shared" si="5"/>
        <v>0</v>
      </c>
      <c r="H106" s="1">
        <f t="shared" si="4"/>
        <v>0</v>
      </c>
      <c r="K106" s="6" t="s">
        <v>30</v>
      </c>
    </row>
    <row r="107" spans="3:11" x14ac:dyDescent="0.25">
      <c r="E107" s="16" t="s">
        <v>159</v>
      </c>
      <c r="F107" s="16" t="s">
        <v>36</v>
      </c>
      <c r="G107" s="8">
        <f t="shared" si="5"/>
        <v>0</v>
      </c>
      <c r="H107" s="1">
        <f t="shared" si="4"/>
        <v>0</v>
      </c>
      <c r="K107" s="6" t="s">
        <v>39</v>
      </c>
    </row>
    <row r="108" spans="3:11" x14ac:dyDescent="0.25">
      <c r="E108" s="16" t="s">
        <v>156</v>
      </c>
      <c r="F108" s="16" t="s">
        <v>39</v>
      </c>
      <c r="G108" s="62">
        <f t="shared" si="5"/>
        <v>5.3710764296317784E-2</v>
      </c>
      <c r="H108" s="1">
        <f t="shared" si="4"/>
        <v>10147156</v>
      </c>
    </row>
    <row r="109" spans="3:11" x14ac:dyDescent="0.25">
      <c r="E109" s="16" t="s">
        <v>159</v>
      </c>
      <c r="F109" s="16" t="s">
        <v>42</v>
      </c>
      <c r="G109" s="8">
        <f t="shared" si="5"/>
        <v>0</v>
      </c>
      <c r="H109" s="1">
        <f t="shared" si="4"/>
        <v>0</v>
      </c>
    </row>
    <row r="110" spans="3:11" x14ac:dyDescent="0.25">
      <c r="E110" s="16" t="s">
        <v>156</v>
      </c>
      <c r="F110" s="16" t="s">
        <v>45</v>
      </c>
      <c r="G110" s="8">
        <f t="shared" si="5"/>
        <v>0</v>
      </c>
      <c r="H110" s="1">
        <f t="shared" si="4"/>
        <v>0</v>
      </c>
    </row>
    <row r="111" spans="3:11" x14ac:dyDescent="0.25">
      <c r="G111" s="62">
        <f>SUM(G101:G110)</f>
        <v>0.92794733260188955</v>
      </c>
      <c r="H111" s="1">
        <f>SUM(H101:H110)</f>
        <v>175309855.79999998</v>
      </c>
    </row>
    <row r="112" spans="3:11" x14ac:dyDescent="0.25">
      <c r="H112" s="49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2025-03-04T04:56:25Z</dcterms:created>
  <dcterms:modified xsi:type="dcterms:W3CDTF">2025-03-04T04:56:35Z</dcterms:modified>
</cp:coreProperties>
</file>