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anesh\"/>
    </mc:Choice>
  </mc:AlternateContent>
  <xr:revisionPtr revIDLastSave="0" documentId="8_{276CB3E4-3DF1-496A-8087-7F3F05470B8A}" xr6:coauthVersionLast="47" xr6:coauthVersionMax="47" xr10:uidLastSave="{00000000-0000-0000-0000-000000000000}"/>
  <bookViews>
    <workbookView xWindow="-120" yWindow="-120" windowWidth="20730" windowHeight="11040" xr2:uid="{4057D239-91F2-4B1A-95B5-7126B3F35CC6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G74" i="1" s="1"/>
  <c r="F73" i="1"/>
  <c r="F72" i="1"/>
  <c r="G72" i="1" s="1"/>
  <c r="F71" i="1"/>
  <c r="G71" i="1" s="1"/>
  <c r="F70" i="1"/>
  <c r="F68" i="1"/>
  <c r="F67" i="1"/>
  <c r="F51" i="1"/>
  <c r="F53" i="1" s="1"/>
  <c r="F41" i="1"/>
  <c r="G41" i="1" s="1"/>
  <c r="G75" i="1" l="1"/>
  <c r="G76" i="1"/>
  <c r="G68" i="1"/>
  <c r="G30" i="1"/>
  <c r="G22" i="1"/>
  <c r="G14" i="1"/>
  <c r="G29" i="1"/>
  <c r="G21" i="1"/>
  <c r="G13" i="1"/>
  <c r="G28" i="1"/>
  <c r="G20" i="1"/>
  <c r="G12" i="1"/>
  <c r="G18" i="1"/>
  <c r="G17" i="1"/>
  <c r="G16" i="1"/>
  <c r="G40" i="1"/>
  <c r="G10" i="1"/>
  <c r="G77" i="1"/>
  <c r="G73" i="1"/>
  <c r="G45" i="1"/>
  <c r="G24" i="1"/>
  <c r="G49" i="1"/>
  <c r="G27" i="1"/>
  <c r="G19" i="1"/>
  <c r="G11" i="1"/>
  <c r="G26" i="1"/>
  <c r="G25" i="1"/>
  <c r="G9" i="1"/>
  <c r="G23" i="1"/>
  <c r="G15" i="1"/>
  <c r="G7" i="1"/>
  <c r="G8" i="1"/>
  <c r="G67" i="1"/>
  <c r="G70" i="1"/>
  <c r="G78" i="1"/>
  <c r="F69" i="1"/>
  <c r="G69" i="1" s="1"/>
  <c r="G51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<sst xmlns="http://schemas.openxmlformats.org/spreadsheetml/2006/main" count="153" uniqueCount="110">
  <si>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</si>
  <si>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FUND MANAGEMENT LIMITED</t>
  </si>
  <si>
    <t>G-TIER II</t>
  </si>
  <si>
    <t>SCHEME NAME</t>
  </si>
  <si>
    <t>Scheme G TIER II</t>
  </si>
  <si>
    <t>MONTH</t>
  </si>
  <si>
    <t>28-02-2025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</si>
  <si>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</si>
  <si>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</si>
  <si>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</si>
  <si>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</si>
  <si>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</si>
  <si>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</si>
  <si>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</si>
  <si>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</si>
  <si>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</si>
  <si>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</si>
  <si>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</si>
  <si>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</si>
  <si>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</si>
  <si>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</si>
  <si>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</si>
  <si>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</si>
  <si>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</si>
  <si>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</si>
  <si>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</si>
  <si>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</si>
  <si>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</si>
  <si>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</si>
  <si>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</si>
  <si>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</si>
  <si>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IN0020190024</t>
  </si>
  <si>
    <t>7.62% GS 2039 (15-09-2039)</t>
  </si>
  <si>
    <t>IN0020190040</t>
  </si>
  <si>
    <t>7.69% GOI 17.06.2043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</si>
  <si>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</si>
  <si>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</si>
  <si>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</si>
  <si>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</si>
  <si>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</si>
  <si>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</si>
  <si>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</si>
  <si>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</si>
  <si>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</si>
  <si>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</si>
  <si>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</si>
  <si>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</si>
  <si>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IN0020240035</t>
  </si>
  <si>
    <t>7.34 GS 22.04.2064</t>
  </si>
  <si>
    <t>IN0020240050</t>
  </si>
  <si>
    <t>7.04 GS 03.06.2029</t>
  </si>
  <si>
    <t>IN0020240118</t>
  </si>
  <si>
    <t>7.09 GS 05.08.2054</t>
  </si>
  <si>
    <t>IN0020240126</t>
  </si>
  <si>
    <t>6.79 GS 07.10.2034</t>
  </si>
  <si>
    <t>IN1520220220</t>
  </si>
  <si>
    <t>7.60 GJ SDL 08.02.2035</t>
  </si>
  <si>
    <t>SDL</t>
  </si>
  <si>
    <t>IN1520240145</t>
  </si>
  <si>
    <t>7.22 GJ SDL 15.01.2035</t>
  </si>
  <si>
    <t>IN2220200264</t>
  </si>
  <si>
    <t>6.63% MAHARASHTRA SDL 14-OCT-2030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</si>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</sst>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229BFC73-A94B-45AC-8E9A-BD3194E930B8}"/>
    <cellStyle name="Comma 3" xfId="4" xr:uid="{43B4BD2A-DF97-40E5-9469-FD0BEB884155}"/>
    <cellStyle name="Normal" xfId="0" builtinId="0"/>
    <cellStyle name="Normal 2" xfId="2" xr:uid="{C7824202-3D7D-4BEE-BCDE-D562C9908095}"/>
    <cellStyle name="Percent" xfId="1" builtinId="5"/>
    <cellStyle name="Percent 2" xfId="5" xr:uid="{434C9816-20AB-43F6-AFE2-1A30D60B54D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Relationship Id="rId1" Type="http://schemas.openxmlformats.org/officeDocument/2006/relationships/externalLinkPath" Target="file:///Y:\PFRDA%20&amp;%20NPS%20Trust%20Communication%20April%202019%20Onwards\NPS%20Trust\2024-25\Monthly\11.%20February%202025\11.%20Website%20upload%20Portfolio%20report\Portfolio_ABSLPM_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3750BA-5A10-4B96-B83F-4582B14B30B0}" name="Table1345676857891015" displayName="Table1345676857891015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2D386EC2-7CA3-4622-B4A7-B0BD38F04BB4}" name="ISIN No." dataDxfId="6"/>
    <tableColumn id="2" xr3:uid="{0291A3CB-DBF0-48D5-8EFF-7E35D6F29A3D}" name="Name of the Instrument" dataDxfId="5"/>
    <tableColumn id="3" xr3:uid="{9B5B5D28-C8C4-4219-ADB6-C85ACE4346ED}" name="Industry " dataDxfId="4"/>
    <tableColumn id="4" xr3:uid="{B91925E2-DEE7-4168-8B67-9F9F762681B5}" name="Quantity" dataDxfId="3"/>
    <tableColumn id="5" xr3:uid="{41826C37-2843-442A-A090-557C8D25C553}" name="Market Value" dataDxfId="2"/>
    <tableColumn id="6" xr3:uid="{D435EA77-79AF-4008-BC59-3450F3CE6FDC}" name="% of Portfolio" dataDxfId="1" dataCellStyle="Percent">
      <calculatedColumnFormula>+F7/$F$53</calculatedColumnFormula>
    </tableColumn>
    <tableColumn id="7" xr3:uid="{C9D76122-C732-4367-8E49-FF93C4DD857C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AEB7-9C43-43E9-955B-4058187CB752}">
  <sheetPr>
    <tabColor rgb="FF7030A0"/>
  </sheetPr>
  <dimension ref="A2:H89"/>
  <sheetViews>
    <sheetView showGridLines="0" tabSelected="1" zoomScaleNormal="100" zoomScaleSheetLayoutView="89" workbookViewId="0">
      <selection activeCell="F14" sqref="F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3448348.8</v>
      </c>
      <c r="G7" s="17">
        <f t="shared" ref="G7:G30" si="0">+F7/$F$53</f>
        <v>9.4654101009884594E-3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13600</v>
      </c>
      <c r="F8" s="16">
        <v>699755.36</v>
      </c>
      <c r="G8" s="17">
        <f t="shared" si="0"/>
        <v>1.9207660932573918E-3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12500</v>
      </c>
      <c r="F9" s="16">
        <v>927870</v>
      </c>
      <c r="G9" s="17">
        <f t="shared" si="0"/>
        <v>2.5469204479558918E-3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17838624</v>
      </c>
      <c r="G10" s="17">
        <f t="shared" si="0"/>
        <v>4.8965432904390399E-2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10960080</v>
      </c>
      <c r="G11" s="17">
        <f t="shared" si="0"/>
        <v>3.0084442716363725E-2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50000</v>
      </c>
      <c r="F12" s="16">
        <v>5684720</v>
      </c>
      <c r="G12" s="17">
        <f t="shared" si="0"/>
        <v>1.5604049714834855E-2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49400</v>
      </c>
      <c r="F13" s="16">
        <v>5262394.28</v>
      </c>
      <c r="G13" s="17">
        <f t="shared" si="0"/>
        <v>1.4444803255777343E-2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7000</v>
      </c>
      <c r="F14" s="16">
        <v>755333.6</v>
      </c>
      <c r="G14" s="17">
        <f t="shared" si="0"/>
        <v>2.0733234083095005E-3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10000</v>
      </c>
      <c r="F15" s="16">
        <v>1061343</v>
      </c>
      <c r="G15" s="17">
        <f t="shared" si="0"/>
        <v>2.9132919363648465E-3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10000</v>
      </c>
      <c r="F16" s="16">
        <v>1076432</v>
      </c>
      <c r="G16" s="17">
        <f t="shared" si="0"/>
        <v>2.9547098964661607E-3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74600</v>
      </c>
      <c r="F17" s="16">
        <v>7139234.9199999999</v>
      </c>
      <c r="G17" s="17">
        <f t="shared" si="0"/>
        <v>1.9596563527766547E-2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160000</v>
      </c>
      <c r="F18" s="16">
        <v>15760048</v>
      </c>
      <c r="G18" s="17">
        <f t="shared" si="0"/>
        <v>4.3259927050089297E-2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80000</v>
      </c>
      <c r="F19" s="16">
        <v>7909576</v>
      </c>
      <c r="G19" s="17">
        <f t="shared" si="0"/>
        <v>2.1711081131043326E-2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130000</v>
      </c>
      <c r="F20" s="16">
        <v>13216684</v>
      </c>
      <c r="G20" s="17">
        <f t="shared" si="0"/>
        <v>3.6278619562839044E-2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340000</v>
      </c>
      <c r="F21" s="16">
        <v>34438736</v>
      </c>
      <c r="G21" s="17">
        <f t="shared" si="0"/>
        <v>9.4531260758678154E-2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340000</v>
      </c>
      <c r="F22" s="16">
        <v>34727192</v>
      </c>
      <c r="G22" s="17">
        <f t="shared" si="0"/>
        <v>9.532304676828679E-2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83000</v>
      </c>
      <c r="F23" s="16">
        <v>8503167.4000000004</v>
      </c>
      <c r="G23" s="17">
        <f t="shared" si="0"/>
        <v>2.3340436616607861E-2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60000</v>
      </c>
      <c r="F24" s="16">
        <v>6088794</v>
      </c>
      <c r="G24" s="17">
        <f t="shared" si="0"/>
        <v>1.6713196829287666E-2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500000</v>
      </c>
      <c r="F25" s="16">
        <v>49717000</v>
      </c>
      <c r="G25" s="17">
        <f t="shared" si="0"/>
        <v>0.13646873367068993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250000</v>
      </c>
      <c r="F26" s="16">
        <v>25114875</v>
      </c>
      <c r="G26" s="17">
        <f t="shared" si="0"/>
        <v>6.8938093359367389E-2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57</v>
      </c>
      <c r="E27" s="16">
        <v>500000</v>
      </c>
      <c r="F27" s="16">
        <v>51576500</v>
      </c>
      <c r="G27" s="17">
        <f t="shared" si="0"/>
        <v>0.14157289543146889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57</v>
      </c>
      <c r="E28" s="16">
        <v>500000</v>
      </c>
      <c r="F28" s="16">
        <v>50238550</v>
      </c>
      <c r="G28" s="17">
        <f t="shared" si="0"/>
        <v>0.13790034193438139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57</v>
      </c>
      <c r="E29" s="16">
        <v>20000</v>
      </c>
      <c r="F29" s="16">
        <v>1963862</v>
      </c>
      <c r="G29" s="17">
        <f t="shared" si="0"/>
        <v>5.3906261488824436E-3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57</v>
      </c>
      <c r="E30" s="16">
        <v>10000</v>
      </c>
      <c r="F30" s="16">
        <v>1133247</v>
      </c>
      <c r="G30" s="17">
        <f t="shared" si="0"/>
        <v>3.1106620074845296E-3</v>
      </c>
      <c r="H30" s="18"/>
    </row>
    <row r="31" spans="1:8" hidden="1" x14ac:dyDescent="0.25">
      <c r="A31" s="13"/>
      <c r="B31" s="14"/>
      <c r="C31" s="15"/>
      <c r="D31" s="15"/>
      <c r="E31" s="16"/>
      <c r="F31" s="16"/>
      <c r="G31" s="17"/>
      <c r="H31" s="18"/>
    </row>
    <row r="32" spans="1:8" hidden="1" x14ac:dyDescent="0.25">
      <c r="A32" s="13"/>
      <c r="B32" s="14"/>
      <c r="C32" s="15"/>
      <c r="D32" s="15"/>
      <c r="E32" s="16"/>
      <c r="F32" s="16"/>
      <c r="G32" s="17"/>
      <c r="H32" s="18"/>
    </row>
    <row r="33" spans="1:8" hidden="1" x14ac:dyDescent="0.25">
      <c r="A33" s="13"/>
      <c r="B33" s="14"/>
      <c r="C33" s="15"/>
      <c r="D33" s="15"/>
      <c r="E33" s="16"/>
      <c r="F33" s="16"/>
      <c r="G33" s="17"/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64</v>
      </c>
      <c r="D41" s="22"/>
      <c r="E41" s="26"/>
      <c r="F41" s="27">
        <f>SUM(F7:F40)</f>
        <v>355242367.36000001</v>
      </c>
      <c r="G41" s="28">
        <f>+F41/$F$53</f>
        <v>0.97510863527158187</v>
      </c>
      <c r="H41" s="29"/>
    </row>
    <row r="43" spans="1:8" x14ac:dyDescent="0.25">
      <c r="A43" s="30" t="s">
        <v>65</v>
      </c>
      <c r="B43" s="31"/>
      <c r="C43" s="31" t="s">
        <v>66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67</v>
      </c>
      <c r="D44" s="15"/>
      <c r="E44" s="34"/>
      <c r="F44" s="35" t="s">
        <v>68</v>
      </c>
      <c r="G44" s="28">
        <v>0</v>
      </c>
      <c r="H44" s="15"/>
    </row>
    <row r="45" spans="1:8" x14ac:dyDescent="0.25">
      <c r="B45" s="33" t="s">
        <v>69</v>
      </c>
      <c r="C45" s="22" t="s">
        <v>70</v>
      </c>
      <c r="D45" s="22"/>
      <c r="E45" s="26"/>
      <c r="F45" s="16">
        <v>15609220.77</v>
      </c>
      <c r="G45" s="28">
        <f>+F45/$F$53</f>
        <v>4.2845919747131395E-2</v>
      </c>
      <c r="H45" s="15"/>
    </row>
    <row r="46" spans="1:8" x14ac:dyDescent="0.25">
      <c r="B46" s="33"/>
      <c r="C46" s="22" t="s">
        <v>71</v>
      </c>
      <c r="D46" s="15"/>
      <c r="E46" s="34"/>
      <c r="F46" s="26" t="s">
        <v>68</v>
      </c>
      <c r="G46" s="28">
        <v>0</v>
      </c>
      <c r="H46" s="15"/>
    </row>
    <row r="47" spans="1:8" x14ac:dyDescent="0.25">
      <c r="A47" s="36" t="s">
        <v>72</v>
      </c>
      <c r="B47" s="33"/>
      <c r="C47" s="22" t="s">
        <v>73</v>
      </c>
      <c r="D47" s="15"/>
      <c r="E47" s="34"/>
      <c r="F47" s="26" t="s">
        <v>68</v>
      </c>
      <c r="G47" s="28">
        <v>0</v>
      </c>
      <c r="H47" s="15"/>
    </row>
    <row r="48" spans="1:8" x14ac:dyDescent="0.25">
      <c r="B48" s="33"/>
      <c r="C48" s="22" t="s">
        <v>74</v>
      </c>
      <c r="D48" s="15"/>
      <c r="E48" s="34"/>
      <c r="F48" s="26" t="s">
        <v>68</v>
      </c>
      <c r="G48" s="28">
        <v>0</v>
      </c>
      <c r="H48" s="15"/>
    </row>
    <row r="49" spans="1:8" x14ac:dyDescent="0.25">
      <c r="B49" s="15" t="s">
        <v>72</v>
      </c>
      <c r="C49" s="15" t="s">
        <v>75</v>
      </c>
      <c r="D49" s="15"/>
      <c r="E49" s="34"/>
      <c r="F49" s="16">
        <v>-6541033.8899999997</v>
      </c>
      <c r="G49" s="28">
        <f>+F49/$F$53</f>
        <v>-1.7954555018713254E-2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76</v>
      </c>
      <c r="D51" s="15"/>
      <c r="E51" s="34"/>
      <c r="F51" s="37">
        <f>SUM(F44:F50)</f>
        <v>9068186.879999999</v>
      </c>
      <c r="G51" s="28">
        <f>+F51/$F$53</f>
        <v>2.4891364728418137E-2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77</v>
      </c>
      <c r="D53" s="40"/>
      <c r="E53" s="41"/>
      <c r="F53" s="41">
        <f>+F51+F41</f>
        <v>364310554.24000001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78</v>
      </c>
      <c r="D55" s="44">
        <v>18.16</v>
      </c>
      <c r="F55" s="4">
        <v>0</v>
      </c>
    </row>
    <row r="56" spans="1:8" x14ac:dyDescent="0.25">
      <c r="C56" s="22" t="s">
        <v>79</v>
      </c>
      <c r="D56" s="44">
        <v>9.01</v>
      </c>
    </row>
    <row r="57" spans="1:8" x14ac:dyDescent="0.25">
      <c r="C57" s="22" t="s">
        <v>80</v>
      </c>
      <c r="D57" s="44">
        <v>7.14</v>
      </c>
    </row>
    <row r="58" spans="1:8" x14ac:dyDescent="0.25">
      <c r="A58" s="30" t="s">
        <v>81</v>
      </c>
      <c r="C58" s="22" t="s">
        <v>82</v>
      </c>
      <c r="D58" s="45">
        <v>17.535799999999998</v>
      </c>
    </row>
    <row r="59" spans="1:8" x14ac:dyDescent="0.25">
      <c r="C59" s="22" t="s">
        <v>83</v>
      </c>
      <c r="D59" s="45">
        <v>17.549700000000001</v>
      </c>
    </row>
    <row r="60" spans="1:8" x14ac:dyDescent="0.25">
      <c r="C60" s="22" t="s">
        <v>84</v>
      </c>
      <c r="D60" s="46">
        <v>0</v>
      </c>
    </row>
    <row r="61" spans="1:8" x14ac:dyDescent="0.25">
      <c r="C61" s="22" t="s">
        <v>85</v>
      </c>
      <c r="D61" s="47">
        <v>0</v>
      </c>
    </row>
    <row r="62" spans="1:8" x14ac:dyDescent="0.25">
      <c r="C62" s="22" t="s">
        <v>86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87</v>
      </c>
      <c r="D65" s="31"/>
      <c r="E65" s="31"/>
      <c r="F65" s="31"/>
      <c r="G65" s="32"/>
      <c r="H65" s="31"/>
    </row>
    <row r="66" spans="1:8" x14ac:dyDescent="0.25">
      <c r="A66" s="15" t="s">
        <v>57</v>
      </c>
      <c r="C66" s="31" t="s">
        <v>88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89</v>
      </c>
      <c r="D67" s="15"/>
      <c r="E67" s="34"/>
      <c r="F67" s="50">
        <f>SUMIF(Table1345676857891015[[Industry ]],A65,Table1345676857891015[Market Value])</f>
        <v>250330208.36000001</v>
      </c>
      <c r="G67" s="51">
        <f>+F67/$F$53</f>
        <v>0.68713410974936462</v>
      </c>
      <c r="H67" s="15"/>
    </row>
    <row r="68" spans="1:8" x14ac:dyDescent="0.25">
      <c r="C68" s="15" t="s">
        <v>90</v>
      </c>
      <c r="D68" s="15"/>
      <c r="E68" s="34"/>
      <c r="F68" s="50">
        <f>SUMIF(Table1345676857891015[[Industry ]],A66,Table1345676857891015[Market Value])</f>
        <v>104912159</v>
      </c>
      <c r="G68" s="51">
        <f>+F68/$F$53</f>
        <v>0.28797452552221725</v>
      </c>
      <c r="H68" s="15"/>
    </row>
    <row r="69" spans="1:8" x14ac:dyDescent="0.25">
      <c r="C69" s="52" t="s">
        <v>91</v>
      </c>
      <c r="D69" s="15"/>
      <c r="E69" s="34"/>
      <c r="F69" s="50">
        <f>SUM(F67:F68)</f>
        <v>355242367.36000001</v>
      </c>
      <c r="G69" s="51">
        <f>+F69/$F$53</f>
        <v>0.97510863527158187</v>
      </c>
      <c r="H69" s="15"/>
    </row>
    <row r="70" spans="1:8" hidden="1" x14ac:dyDescent="0.25">
      <c r="C70" s="15" t="s">
        <v>92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93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94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95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96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97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98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99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100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101</v>
      </c>
      <c r="F81" s="15" t="s">
        <v>102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101</v>
      </c>
      <c r="F82" s="15" t="s">
        <v>103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101</v>
      </c>
      <c r="F83" s="15" t="s">
        <v>104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93</v>
      </c>
      <c r="F84" s="15" t="s">
        <v>105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94</v>
      </c>
      <c r="F85" s="15" t="s">
        <v>106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101</v>
      </c>
      <c r="F86" s="15" t="s">
        <v>107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94</v>
      </c>
      <c r="F87" s="15" t="s">
        <v>108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101</v>
      </c>
      <c r="F88" s="15" t="s">
        <v>109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91</v>
      </c>
      <c r="H89" s="1" t="s">
        <v>91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2025-03-04T04:57:17Z</dcterms:created>
  <dcterms:modified xsi:type="dcterms:W3CDTF">2025-03-04T04:57:28Z</dcterms:modified>
</cp:coreProperties>
</file>