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0210A94E-ED3E-4C9E-87CE-EB561500CFDC}" xr6:coauthVersionLast="47" xr6:coauthVersionMax="47" xr10:uidLastSave="{00000000-0000-0000-0000-000000000000}"/>
  <bookViews>
    <workbookView xWindow="-120" yWindow="-120" windowWidth="20730" windowHeight="11040" xr2:uid="{FA7CBE18-2053-4A3A-90BE-5D8DE8170E59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Port_C1I!$C$6:$H$54</definedName>
    <definedName name="IN" localSheetId="0">#REF!</definedName>
    <definedName name="IN">#REF!</definedName>
    <definedName name="_xlnm.Print_Area" localSheetId="0">Port_C1I!$B$2:$H$94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4" i="1" l="1"/>
  <c r="G104" i="1" s="1"/>
  <c r="H103" i="1"/>
  <c r="H102" i="1"/>
  <c r="H101" i="1"/>
  <c r="H100" i="1"/>
  <c r="H99" i="1"/>
  <c r="H98" i="1"/>
  <c r="G98" i="1" s="1"/>
  <c r="H97" i="1"/>
  <c r="G97" i="1" s="1"/>
  <c r="H96" i="1"/>
  <c r="G96" i="1" s="1"/>
  <c r="H95" i="1"/>
  <c r="H105" i="1" s="1"/>
  <c r="H106" i="1" s="1"/>
  <c r="F92" i="1"/>
  <c r="F91" i="1"/>
  <c r="F90" i="1"/>
  <c r="F89" i="1"/>
  <c r="F88" i="1"/>
  <c r="F87" i="1"/>
  <c r="F86" i="1"/>
  <c r="G86" i="1" s="1"/>
  <c r="F85" i="1"/>
  <c r="F84" i="1"/>
  <c r="F82" i="1"/>
  <c r="F81" i="1"/>
  <c r="F65" i="1"/>
  <c r="F67" i="1" s="1"/>
  <c r="F55" i="1"/>
  <c r="G55" i="1" s="1"/>
  <c r="K16" i="1"/>
  <c r="K15" i="1"/>
  <c r="K14" i="1"/>
  <c r="K13" i="1"/>
  <c r="K12" i="1"/>
  <c r="K11" i="1"/>
  <c r="K10" i="1"/>
  <c r="K9" i="1"/>
  <c r="K8" i="1"/>
  <c r="K7" i="1"/>
  <c r="K17" i="1" s="1"/>
  <c r="G90" i="1" l="1"/>
  <c r="G53" i="1"/>
  <c r="G45" i="1"/>
  <c r="G37" i="1"/>
  <c r="G29" i="1"/>
  <c r="G21" i="1"/>
  <c r="G92" i="1"/>
  <c r="G88" i="1"/>
  <c r="G84" i="1"/>
  <c r="G52" i="1"/>
  <c r="G44" i="1"/>
  <c r="G36" i="1"/>
  <c r="G28" i="1"/>
  <c r="G20" i="1"/>
  <c r="G15" i="1"/>
  <c r="G11" i="1"/>
  <c r="G7" i="1"/>
  <c r="G50" i="1"/>
  <c r="G34" i="1"/>
  <c r="G18" i="1"/>
  <c r="G14" i="1"/>
  <c r="G30" i="1"/>
  <c r="G51" i="1"/>
  <c r="G43" i="1"/>
  <c r="G35" i="1"/>
  <c r="G27" i="1"/>
  <c r="G19" i="1"/>
  <c r="G91" i="1"/>
  <c r="G87" i="1"/>
  <c r="G42" i="1"/>
  <c r="G26" i="1"/>
  <c r="G10" i="1"/>
  <c r="G85" i="1"/>
  <c r="G12" i="1"/>
  <c r="G89" i="1"/>
  <c r="G46" i="1"/>
  <c r="G16" i="1"/>
  <c r="G63" i="1"/>
  <c r="G49" i="1"/>
  <c r="G41" i="1"/>
  <c r="G33" i="1"/>
  <c r="G25" i="1"/>
  <c r="G99" i="1"/>
  <c r="G38" i="1"/>
  <c r="G8" i="1"/>
  <c r="G59" i="1"/>
  <c r="G48" i="1"/>
  <c r="G40" i="1"/>
  <c r="G32" i="1"/>
  <c r="G24" i="1"/>
  <c r="G17" i="1"/>
  <c r="G13" i="1"/>
  <c r="G9" i="1"/>
  <c r="G103" i="1"/>
  <c r="G95" i="1"/>
  <c r="G47" i="1"/>
  <c r="G39" i="1"/>
  <c r="G31" i="1"/>
  <c r="G23" i="1"/>
  <c r="G22" i="1"/>
  <c r="F93" i="1"/>
  <c r="G100" i="1"/>
  <c r="G82" i="1"/>
  <c r="G101" i="1"/>
  <c r="G102" i="1"/>
  <c r="F83" i="1"/>
  <c r="G83" i="1" s="1"/>
  <c r="G81" i="1"/>
  <c r="G65" i="1"/>
  <c r="G105" i="1" l="1"/>
  <c r="G93" i="1"/>
</calcChain>
</file>

<file path=xl/sharedStrings.xml><?xml version="1.0" encoding="utf-8"?>
<sst xmlns="http://schemas.openxmlformats.org/spreadsheetml/2006/main" count="286" uniqueCount="170">
  <si>
    <t>NAME OF PENSION FUND</t>
  </si>
  <si>
    <t>ADITYA BIRLA SUN LIFE PENSION FUND MANAGEMENT LIMITED</t>
  </si>
  <si>
    <t>C-TIER II</t>
  </si>
  <si>
    <t>SCHEME NAME</t>
  </si>
  <si>
    <t>Scheme C TIER II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</si>
  <si>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</si>
  <si>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</si>
  <si>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</si>
  <si>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</si>
  <si>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</si>
  <si>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</si>
  <si>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</si>
  <si>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</si>
  <si>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</si>
  <si>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</si>
  <si>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</si>
  <si>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</si>
  <si>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</si>
  <si>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</si>
  <si>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</si>
  <si>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CARE AAA (CE)</t>
  </si>
  <si>
    <t>INE040A08674</t>
  </si>
  <si>
    <t>7.79 HDFC Bank 24.11.2032</t>
  </si>
  <si>
    <t>Monetary intermediation of commercial banks, saving banks. postal savings</t>
  </si>
  <si>
    <t>CRISIL AAA</t>
  </si>
  <si>
    <t>INE040A08914</t>
  </si>
  <si>
    <t>7.97 HDFC 17.02.2033</t>
  </si>
  <si>
    <t>BWR AAA</t>
  </si>
  <si>
    <t>INE040A08AF2</t>
  </si>
  <si>
    <t>7.75 HDFC Bank 13.06.2033</t>
  </si>
  <si>
    <t>[ICRA]AA+</t>
  </si>
  <si>
    <t>INE053F07BT5</t>
  </si>
  <si>
    <t>7.54% IRFC 29 Jul 2034</t>
  </si>
  <si>
    <t>CRISIL AA+</t>
  </si>
  <si>
    <t>INE053F08346</t>
  </si>
  <si>
    <t>7.67 IRFC 15.12.2033</t>
  </si>
  <si>
    <t>CRISIL AA</t>
  </si>
  <si>
    <t>INE053F08395</t>
  </si>
  <si>
    <t>7.44 IRFC 16.06.2034</t>
  </si>
  <si>
    <t>IND AAA</t>
  </si>
  <si>
    <t>INE062A08231</t>
  </si>
  <si>
    <t>6.80% SBI BasellI Tier II 21 Aug 2035 Call 21 Aug 2030</t>
  </si>
  <si>
    <t>CARE AA</t>
  </si>
  <si>
    <t>INE094A08093</t>
  </si>
  <si>
    <t>6.63% HPCL(Hindustan Petroleum Corporation Ltd)11.04.2031</t>
  </si>
  <si>
    <t>Production of liquid and gaseous fuels, illuminating oils, lubricating</t>
  </si>
  <si>
    <t>CARE AAA</t>
  </si>
  <si>
    <t>INE0KUG08100</t>
  </si>
  <si>
    <t>6.86% NABFID 2030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</si>
  <si>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</si>
  <si>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</si>
  <si>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</si>
  <si>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</si>
  <si>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</si>
  <si>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</si>
  <si>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INE121A07RX9</t>
  </si>
  <si>
    <t>8.60% Chola 05-March-2029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</si>
  <si>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</si>
  <si>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</si>
  <si>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</si>
  <si>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</si>
  <si>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</si>
  <si>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</si>
  <si>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INE134E08MI4</t>
  </si>
  <si>
    <t>7.70 % PFC BS 226B 15.04.2033</t>
  </si>
  <si>
    <t>INE134E08ND3</t>
  </si>
  <si>
    <t>7.27 % PFC 2031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</si>
  <si>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</si>
  <si>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</si>
  <si>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</si>
  <si>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</si>
  <si>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</si>
  <si>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</si>
  <si>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</si>
  <si>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</si>
  <si>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</si>
  <si>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</si>
  <si>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</si>
  <si>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</si>
  <si>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INE238A08492</t>
  </si>
  <si>
    <t>7.64 Axis Bank 07.03.2034</t>
  </si>
  <si>
    <t>INE246R07855</t>
  </si>
  <si>
    <t>7.68 NIIF Infrastructure Finance Limited 2031</t>
  </si>
  <si>
    <t>INE261F08AO5</t>
  </si>
  <si>
    <t>8.47% NABARD GOI 31 Aug 2033</t>
  </si>
  <si>
    <t>INE261F08BE4</t>
  </si>
  <si>
    <t>8.62% NABARD 14-MAR-2034</t>
  </si>
  <si>
    <t>INE296A07RD1</t>
  </si>
  <si>
    <t>7.60 Bajaj Finance 11.02.2030</t>
  </si>
  <si>
    <t>INE296A07SY5</t>
  </si>
  <si>
    <t>7.93 Bajaj Finance 02.05.2034</t>
  </si>
  <si>
    <t>INE514E08EE3</t>
  </si>
  <si>
    <t>8.83% EXIM 03-NOV-2029</t>
  </si>
  <si>
    <t>INE514E08FC4</t>
  </si>
  <si>
    <t>08.12% EXIM 25-April-2031</t>
  </si>
  <si>
    <t>INE537P07877</t>
  </si>
  <si>
    <t>7.39% INFRADEBT 27.05.2031</t>
  </si>
  <si>
    <t>INE556F08KR0</t>
  </si>
  <si>
    <t>7.47 SIDBI 05.09.2029</t>
  </si>
  <si>
    <t>INE557F08GD6</t>
  </si>
  <si>
    <t>7.35 NHB JAN 2032</t>
  </si>
  <si>
    <t>INE726G08022</t>
  </si>
  <si>
    <t>8.03 ICICI Prudential Life 19.12.2034 call 19.12.2029</t>
  </si>
  <si>
    <t>Life insurance</t>
  </si>
  <si>
    <t>INE726G08030</t>
  </si>
  <si>
    <t>7.69 ICICI Prudential 2035 (call 28.11.2030)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</si>
  <si>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</si>
  <si>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</si>
  <si>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</si>
  <si>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</si>
  <si>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</si>
  <si>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</si>
  <si>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</si>
  <si>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</si>
  <si>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</si>
  <si>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</si>
  <si>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</si>
  <si>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</si>
  <si>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</si>
  <si>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</si>
  <si>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</si>
  <si>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</si>
  <si>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INE906B07IZ5</t>
  </si>
  <si>
    <t>7.05 NHAI 28.09.2041</t>
  </si>
  <si>
    <t>INE906B08039</t>
  </si>
  <si>
    <t>7.04% NHAI 21-09-2033</t>
  </si>
  <si>
    <t>INE916DA7SY6</t>
  </si>
  <si>
    <t>Kotak Mahindra Prime Ltd. 7.77% 15 January 2030</t>
  </si>
  <si>
    <t>INE916DA7TF3</t>
  </si>
  <si>
    <t>KMPL 7.264 NCD 14.10.2030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</si>
  <si>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</si>
  <si>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</si>
  <si>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</si>
  <si>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</si>
  <si>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</si>
  <si>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</si>
  <si>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</si>
  <si>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</si>
  <si>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</si>
  <si>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</si>
  <si>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</si>
  <si>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>02A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</si>
  <si>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</si>
  <si>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</si>
  <si>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</si>
  <si>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</si>
  <si>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</si>
  <si>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</si>
  <si>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</si>
  <si>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</si>
  <si>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</si>
  <si>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</si>
  <si>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</si>
  <si>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Infrastructure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</si>
  <si>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</si>
  <si>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</si>
  <si>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</si>
  <si>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</si>
  <si>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</si>
  <si>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</si>
  <si>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</si>
  <si>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GOI</t>
  </si>
  <si>
    <t>AA- / Equivalent</t>
  </si>
  <si>
    <t>SDL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</si>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</sst>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65" fontId="0" fillId="0" borderId="4" xfId="4" applyNumberFormat="1" applyFont="1" applyBorder="1"/>
    <xf numFmtId="9" fontId="0" fillId="0" borderId="4" xfId="3" applyFont="1" applyFill="1" applyBorder="1"/>
    <xf numFmtId="164" fontId="0" fillId="0" borderId="5" xfId="2" quotePrefix="1" applyFont="1" applyFill="1" applyBorder="1"/>
    <xf numFmtId="0" fontId="8" fillId="2" borderId="0" xfId="1" applyFont="1" applyFill="1"/>
    <xf numFmtId="0" fontId="3" fillId="2" borderId="0" xfId="1" applyFont="1" applyFill="1"/>
    <xf numFmtId="164" fontId="8" fillId="2" borderId="0" xfId="2" quotePrefix="1" applyFont="1" applyFill="1" applyBorder="1"/>
    <xf numFmtId="0" fontId="8" fillId="2" borderId="0" xfId="0" applyFont="1" applyFill="1" applyAlignment="1">
      <alignment vertical="top"/>
    </xf>
    <xf numFmtId="43" fontId="6" fillId="0" borderId="5" xfId="5" quotePrefix="1" applyFont="1" applyFill="1" applyBorder="1"/>
    <xf numFmtId="0" fontId="0" fillId="0" borderId="4" xfId="0" applyBorder="1"/>
    <xf numFmtId="0" fontId="0" fillId="0" borderId="0" xfId="0" applyAlignment="1">
      <alignment vertical="top"/>
    </xf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165" fontId="4" fillId="0" borderId="4" xfId="4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165" fontId="1" fillId="0" borderId="0" xfId="4" applyNumberFormat="1" applyFont="1"/>
    <xf numFmtId="0" fontId="3" fillId="4" borderId="4" xfId="1" applyFont="1" applyFill="1" applyBorder="1"/>
    <xf numFmtId="165" fontId="3" fillId="4" borderId="4" xfId="4" applyNumberFormat="1" applyFont="1" applyFill="1" applyBorder="1"/>
    <xf numFmtId="9" fontId="3" fillId="4" borderId="4" xfId="3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4" applyNumberFormat="1" applyFont="1" applyBorder="1" applyAlignment="1">
      <alignment horizontal="right" vertical="top"/>
    </xf>
    <xf numFmtId="9" fontId="0" fillId="0" borderId="4" xfId="3" applyFont="1" applyBorder="1"/>
    <xf numFmtId="164" fontId="5" fillId="2" borderId="0" xfId="1" applyNumberFormat="1" applyFont="1" applyFill="1"/>
    <xf numFmtId="0" fontId="8" fillId="3" borderId="0" xfId="0" applyFont="1" applyFill="1"/>
    <xf numFmtId="165" fontId="9" fillId="0" borderId="4" xfId="4" applyNumberFormat="1" applyFont="1" applyFill="1" applyBorder="1" applyAlignment="1">
      <alignment vertical="center" wrapText="1"/>
    </xf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64" fontId="4" fillId="0" borderId="4" xfId="4" applyFont="1" applyBorder="1"/>
    <xf numFmtId="9" fontId="4" fillId="0" borderId="4" xfId="3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10" fillId="0" borderId="4" xfId="2" applyFont="1" applyFill="1" applyBorder="1"/>
    <xf numFmtId="164" fontId="0" fillId="2" borderId="4" xfId="2" applyFont="1" applyFill="1" applyBorder="1" applyAlignment="1">
      <alignment horizontal="right"/>
    </xf>
    <xf numFmtId="9" fontId="0" fillId="0" borderId="0" xfId="3" applyFont="1"/>
    <xf numFmtId="10" fontId="0" fillId="2" borderId="0" xfId="6" applyNumberFormat="1" applyFont="1" applyFill="1" applyBorder="1"/>
    <xf numFmtId="0" fontId="2" fillId="0" borderId="0" xfId="1" applyAlignment="1">
      <alignment vertical="top"/>
    </xf>
    <xf numFmtId="164" fontId="8" fillId="2" borderId="0" xfId="2" applyFont="1" applyFill="1" applyBorder="1"/>
    <xf numFmtId="9" fontId="5" fillId="2" borderId="0" xfId="3" applyFont="1" applyFill="1" applyBorder="1"/>
    <xf numFmtId="9" fontId="3" fillId="2" borderId="0" xfId="3" applyFont="1" applyFill="1" applyBorder="1"/>
    <xf numFmtId="165" fontId="8" fillId="2" borderId="0" xfId="2" applyNumberFormat="1" applyFont="1" applyFill="1" applyBorder="1" applyAlignment="1">
      <alignment vertical="top"/>
    </xf>
    <xf numFmtId="167" fontId="8" fillId="2" borderId="0" xfId="3" applyNumberFormat="1" applyFont="1" applyFill="1" applyBorder="1" applyAlignment="1">
      <alignment vertical="center"/>
    </xf>
    <xf numFmtId="10" fontId="8" fillId="2" borderId="0" xfId="3" applyNumberFormat="1" applyFont="1" applyFill="1" applyBorder="1" applyAlignment="1">
      <alignment vertical="center"/>
    </xf>
    <xf numFmtId="165" fontId="5" fillId="2" borderId="0" xfId="1" applyNumberFormat="1" applyFont="1" applyFill="1"/>
    <xf numFmtId="10" fontId="5" fillId="2" borderId="0" xfId="3" applyNumberFormat="1" applyFont="1" applyFill="1" applyBorder="1"/>
  </cellXfs>
  <cellStyles count="7">
    <cellStyle name="Comma 2 13 2" xfId="5" xr:uid="{39A7026A-7EE6-46B5-9B2B-03C024F5BA99}"/>
    <cellStyle name="Comma 2 14" xfId="2" xr:uid="{22BDB5EC-2107-4C09-879E-23A4FBB5482D}"/>
    <cellStyle name="Comma 3" xfId="4" xr:uid="{3323A783-F730-4AB8-8C17-C02AB8A81522}"/>
    <cellStyle name="Normal" xfId="0" builtinId="0"/>
    <cellStyle name="Normal 2 14" xfId="1" xr:uid="{129F30B8-E625-4722-8B83-C42BA7429773}"/>
    <cellStyle name="Percent 2 13" xfId="6" xr:uid="{90A62F68-8B40-4788-9532-8A8FFFE69E59}"/>
    <cellStyle name="Percent 3" xfId="3" xr:uid="{C41F49BE-AEAD-4F16-AFFE-8055AB0F7858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6F5055-997F-4CA4-A618-40278E334873}" name="Table13456768578" displayName="Table13456768578" ref="B6:H54" totalsRowShown="0" headerRowDxfId="11" dataDxfId="10" headerRowBorderDxfId="8" tableBorderDxfId="9" totalsRowBorderDxfId="7">
  <autoFilter ref="B6:H54" xr:uid="{AC898943-5A58-47AE-A348-2D62022E8E65}"/>
  <sortState xmlns:xlrd2="http://schemas.microsoft.com/office/spreadsheetml/2017/richdata2" ref="B7:H53">
    <sortCondition descending="1" ref="F6:F54"/>
  </sortState>
  <tableColumns count="7">
    <tableColumn id="1" xr3:uid="{B8A8F80E-C84A-4804-AB1A-322EC21C5A5D}" name="ISIN No." dataDxfId="6"/>
    <tableColumn id="2" xr3:uid="{0086B506-9C4C-43C1-9775-72A041617CB6}" name="Name of the Instrument" dataDxfId="5"/>
    <tableColumn id="3" xr3:uid="{9C522B22-9559-4352-8AF4-2A89510D1C29}" name="Industry " dataDxfId="4"/>
    <tableColumn id="4" xr3:uid="{77A0FF7A-09B3-4A99-93E9-F8E8DF02518C}" name="Quantity" dataDxfId="3"/>
    <tableColumn id="5" xr3:uid="{509B9224-AE5B-475D-A2F4-4B49672C756A}" name="Market Value" dataDxfId="2"/>
    <tableColumn id="6" xr3:uid="{4054BE83-3843-4113-93BE-30EF33BD006E}" name="% of Portfolio" dataDxfId="1"/>
    <tableColumn id="7" xr3:uid="{F003D3DA-228C-4E57-A341-A25C457E795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2628-A9CA-4DF3-A631-CA72BDE00262}">
  <sheetPr>
    <tabColor rgb="FF7030A0"/>
  </sheetPr>
  <dimension ref="A2:R113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6.28515625" style="1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8" width="9.140625" style="1"/>
    <col min="19" max="16384" width="9.140625" style="3"/>
  </cols>
  <sheetData>
    <row r="2" spans="1:11" x14ac:dyDescent="0.25">
      <c r="B2" s="2" t="s">
        <v>0</v>
      </c>
      <c r="D2" s="4" t="s">
        <v>1</v>
      </c>
      <c r="G2" s="6"/>
    </row>
    <row r="3" spans="1:11" x14ac:dyDescent="0.25">
      <c r="A3" s="7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2043384</v>
      </c>
      <c r="G7" s="19">
        <f t="shared" ref="G7:G53" si="0">+F7/$F$67</f>
        <v>9.0310561272545324E-3</v>
      </c>
      <c r="H7" s="20" t="s">
        <v>17</v>
      </c>
      <c r="J7" s="1" t="s">
        <v>17</v>
      </c>
      <c r="K7" s="21">
        <f>SUMIF($H$7:$H$51,J7,$F$7:$F$51)</f>
        <v>106377659.90000001</v>
      </c>
    </row>
    <row r="8" spans="1:11" x14ac:dyDescent="0.25">
      <c r="A8" s="14"/>
      <c r="B8" s="15" t="s">
        <v>18</v>
      </c>
      <c r="C8" s="16" t="s">
        <v>19</v>
      </c>
      <c r="D8" s="16" t="s">
        <v>16</v>
      </c>
      <c r="E8" s="17">
        <v>7</v>
      </c>
      <c r="F8" s="18">
        <v>7262556</v>
      </c>
      <c r="G8" s="19">
        <f t="shared" si="0"/>
        <v>3.2098005496435898E-2</v>
      </c>
      <c r="H8" s="20" t="s">
        <v>17</v>
      </c>
      <c r="J8" s="1" t="s">
        <v>20</v>
      </c>
      <c r="K8" s="21">
        <f t="shared" ref="K8:K16" si="1">SUMIF($H$7:$H$51,J8,$F$7:$F$51)</f>
        <v>0</v>
      </c>
    </row>
    <row r="9" spans="1:11" x14ac:dyDescent="0.25">
      <c r="A9" s="14"/>
      <c r="B9" s="15" t="s">
        <v>21</v>
      </c>
      <c r="C9" s="16" t="s">
        <v>22</v>
      </c>
      <c r="D9" s="16" t="s">
        <v>23</v>
      </c>
      <c r="E9" s="17">
        <v>9</v>
      </c>
      <c r="F9" s="18">
        <v>9148068</v>
      </c>
      <c r="G9" s="19">
        <f t="shared" si="0"/>
        <v>4.0431321554803758E-2</v>
      </c>
      <c r="H9" s="20" t="s">
        <v>17</v>
      </c>
      <c r="J9" s="22" t="s">
        <v>24</v>
      </c>
      <c r="K9" s="21">
        <f t="shared" si="1"/>
        <v>48898696</v>
      </c>
    </row>
    <row r="10" spans="1:11" x14ac:dyDescent="0.25">
      <c r="A10" s="14"/>
      <c r="B10" s="15" t="s">
        <v>25</v>
      </c>
      <c r="C10" s="16" t="s">
        <v>26</v>
      </c>
      <c r="D10" s="16" t="s">
        <v>23</v>
      </c>
      <c r="E10" s="17">
        <v>20</v>
      </c>
      <c r="F10" s="18">
        <v>2053754</v>
      </c>
      <c r="G10" s="19">
        <f t="shared" si="0"/>
        <v>9.0768879689639859E-3</v>
      </c>
      <c r="H10" s="20" t="s">
        <v>17</v>
      </c>
      <c r="J10" s="1" t="s">
        <v>27</v>
      </c>
      <c r="K10" s="21">
        <f t="shared" si="1"/>
        <v>0</v>
      </c>
    </row>
    <row r="11" spans="1:11" x14ac:dyDescent="0.25">
      <c r="A11" s="14"/>
      <c r="B11" s="15" t="s">
        <v>28</v>
      </c>
      <c r="C11" s="16" t="s">
        <v>29</v>
      </c>
      <c r="D11" s="16" t="s">
        <v>23</v>
      </c>
      <c r="E11" s="17">
        <v>50</v>
      </c>
      <c r="F11" s="18">
        <v>5076440</v>
      </c>
      <c r="G11" s="19">
        <f t="shared" si="0"/>
        <v>2.243612290525912E-2</v>
      </c>
      <c r="H11" s="20" t="s">
        <v>17</v>
      </c>
      <c r="J11" s="1" t="s">
        <v>30</v>
      </c>
      <c r="K11" s="21">
        <f t="shared" si="1"/>
        <v>12529632.5</v>
      </c>
    </row>
    <row r="12" spans="1:11" x14ac:dyDescent="0.25">
      <c r="A12" s="14"/>
      <c r="B12" s="15" t="s">
        <v>31</v>
      </c>
      <c r="C12" s="16" t="s">
        <v>32</v>
      </c>
      <c r="D12" s="16" t="s">
        <v>16</v>
      </c>
      <c r="E12" s="17">
        <v>1</v>
      </c>
      <c r="F12" s="18">
        <v>1013466</v>
      </c>
      <c r="G12" s="19">
        <f t="shared" si="0"/>
        <v>4.4791719662403851E-3</v>
      </c>
      <c r="H12" s="20" t="s">
        <v>17</v>
      </c>
      <c r="J12" s="23" t="s">
        <v>33</v>
      </c>
      <c r="K12" s="21">
        <f t="shared" si="1"/>
        <v>0</v>
      </c>
    </row>
    <row r="13" spans="1:11" x14ac:dyDescent="0.25">
      <c r="A13" s="14"/>
      <c r="B13" s="15" t="s">
        <v>34</v>
      </c>
      <c r="C13" s="16" t="s">
        <v>35</v>
      </c>
      <c r="D13" s="16" t="s">
        <v>16</v>
      </c>
      <c r="E13" s="17">
        <v>50</v>
      </c>
      <c r="F13" s="18">
        <v>5107960</v>
      </c>
      <c r="G13" s="19">
        <f t="shared" si="0"/>
        <v>2.2575430489702897E-2</v>
      </c>
      <c r="H13" s="20" t="s">
        <v>17</v>
      </c>
      <c r="J13" s="1" t="s">
        <v>36</v>
      </c>
      <c r="K13" s="21">
        <f t="shared" si="1"/>
        <v>0</v>
      </c>
    </row>
    <row r="14" spans="1:11" x14ac:dyDescent="0.25">
      <c r="A14" s="14"/>
      <c r="B14" s="15" t="s">
        <v>37</v>
      </c>
      <c r="C14" s="16" t="s">
        <v>38</v>
      </c>
      <c r="D14" s="16" t="s">
        <v>16</v>
      </c>
      <c r="E14" s="17">
        <v>20</v>
      </c>
      <c r="F14" s="18">
        <v>2014340</v>
      </c>
      <c r="G14" s="19">
        <f t="shared" si="0"/>
        <v>8.9026916132131286E-3</v>
      </c>
      <c r="H14" s="20" t="s">
        <v>17</v>
      </c>
      <c r="J14" s="1" t="s">
        <v>39</v>
      </c>
      <c r="K14" s="21">
        <f t="shared" si="1"/>
        <v>0</v>
      </c>
    </row>
    <row r="15" spans="1:11" x14ac:dyDescent="0.25">
      <c r="A15" s="14"/>
      <c r="B15" s="15" t="s">
        <v>40</v>
      </c>
      <c r="C15" s="16" t="s">
        <v>41</v>
      </c>
      <c r="D15" s="16" t="s">
        <v>23</v>
      </c>
      <c r="E15" s="17">
        <v>6</v>
      </c>
      <c r="F15" s="18">
        <v>5929752</v>
      </c>
      <c r="G15" s="19">
        <f t="shared" si="0"/>
        <v>2.620746914564263E-2</v>
      </c>
      <c r="H15" s="20" t="s">
        <v>24</v>
      </c>
      <c r="J15" s="1" t="s">
        <v>42</v>
      </c>
      <c r="K15" s="21">
        <f t="shared" si="1"/>
        <v>0</v>
      </c>
    </row>
    <row r="16" spans="1:11" x14ac:dyDescent="0.25">
      <c r="A16" s="14"/>
      <c r="B16" s="15" t="s">
        <v>43</v>
      </c>
      <c r="C16" s="16" t="s">
        <v>44</v>
      </c>
      <c r="D16" s="16" t="s">
        <v>45</v>
      </c>
      <c r="E16" s="17">
        <v>1</v>
      </c>
      <c r="F16" s="18">
        <v>980171</v>
      </c>
      <c r="G16" s="19">
        <f t="shared" si="0"/>
        <v>4.3320194908579119E-3</v>
      </c>
      <c r="H16" s="20" t="s">
        <v>17</v>
      </c>
      <c r="J16" s="1" t="s">
        <v>46</v>
      </c>
      <c r="K16" s="21">
        <f t="shared" si="1"/>
        <v>23189634</v>
      </c>
    </row>
    <row r="17" spans="1:11" x14ac:dyDescent="0.25">
      <c r="A17" s="14"/>
      <c r="B17" s="15" t="s">
        <v>47</v>
      </c>
      <c r="C17" s="16" t="s">
        <v>48</v>
      </c>
      <c r="D17" s="16" t="s">
        <v>49</v>
      </c>
      <c r="E17" s="17">
        <v>50</v>
      </c>
      <c r="F17" s="18">
        <v>4923955</v>
      </c>
      <c r="G17" s="19">
        <f t="shared" si="0"/>
        <v>2.1762191527914282E-2</v>
      </c>
      <c r="H17" s="20" t="s">
        <v>17</v>
      </c>
      <c r="K17" s="24">
        <f>SUM(K7:K16)</f>
        <v>190995622.40000001</v>
      </c>
    </row>
    <row r="18" spans="1:11" x14ac:dyDescent="0.25">
      <c r="A18" s="14"/>
      <c r="B18" s="15" t="s">
        <v>50</v>
      </c>
      <c r="C18" s="16" t="s">
        <v>51</v>
      </c>
      <c r="D18" s="16" t="s">
        <v>45</v>
      </c>
      <c r="E18" s="17">
        <v>14</v>
      </c>
      <c r="F18" s="18">
        <v>14093814</v>
      </c>
      <c r="G18" s="19">
        <f t="shared" si="0"/>
        <v>6.2289821825504028E-2</v>
      </c>
      <c r="H18" s="20" t="s">
        <v>46</v>
      </c>
      <c r="K18" s="24"/>
    </row>
    <row r="19" spans="1:11" x14ac:dyDescent="0.25">
      <c r="A19" s="14"/>
      <c r="B19" s="15" t="s">
        <v>52</v>
      </c>
      <c r="C19" s="16" t="s">
        <v>53</v>
      </c>
      <c r="D19" s="16" t="s">
        <v>54</v>
      </c>
      <c r="E19" s="17">
        <v>4</v>
      </c>
      <c r="F19" s="18">
        <v>3943620</v>
      </c>
      <c r="G19" s="19">
        <f t="shared" si="0"/>
        <v>1.7429447213330201E-2</v>
      </c>
      <c r="H19" s="20" t="s">
        <v>24</v>
      </c>
      <c r="K19" s="24"/>
    </row>
    <row r="20" spans="1:11" x14ac:dyDescent="0.25">
      <c r="A20" s="14"/>
      <c r="B20" s="15" t="s">
        <v>55</v>
      </c>
      <c r="C20" s="16" t="s">
        <v>56</v>
      </c>
      <c r="D20" s="16" t="s">
        <v>16</v>
      </c>
      <c r="E20" s="17">
        <v>25</v>
      </c>
      <c r="F20" s="18">
        <v>2552487.5</v>
      </c>
      <c r="G20" s="19">
        <f t="shared" si="0"/>
        <v>1.1281118906977644E-2</v>
      </c>
      <c r="H20" s="25" t="s">
        <v>30</v>
      </c>
      <c r="K20" s="24"/>
    </row>
    <row r="21" spans="1:11" x14ac:dyDescent="0.25">
      <c r="A21" s="14"/>
      <c r="B21" s="15" t="s">
        <v>57</v>
      </c>
      <c r="C21" s="16" t="s">
        <v>58</v>
      </c>
      <c r="D21" s="16" t="s">
        <v>16</v>
      </c>
      <c r="E21" s="17">
        <v>2</v>
      </c>
      <c r="F21" s="18">
        <v>2016804</v>
      </c>
      <c r="G21" s="19">
        <f t="shared" si="0"/>
        <v>8.9135816477330983E-3</v>
      </c>
      <c r="H21" s="20" t="s">
        <v>17</v>
      </c>
      <c r="K21" s="24"/>
    </row>
    <row r="22" spans="1:11" x14ac:dyDescent="0.25">
      <c r="A22" s="14"/>
      <c r="B22" s="15" t="s">
        <v>59</v>
      </c>
      <c r="C22" s="16" t="s">
        <v>60</v>
      </c>
      <c r="D22" s="16" t="s">
        <v>16</v>
      </c>
      <c r="E22" s="17">
        <v>1</v>
      </c>
      <c r="F22" s="18">
        <v>1020575</v>
      </c>
      <c r="G22" s="19">
        <f t="shared" si="0"/>
        <v>4.5105913069069716E-3</v>
      </c>
      <c r="H22" s="20" t="s">
        <v>17</v>
      </c>
      <c r="K22" s="24"/>
    </row>
    <row r="23" spans="1:11" x14ac:dyDescent="0.25">
      <c r="A23" s="14"/>
      <c r="B23" s="15" t="s">
        <v>61</v>
      </c>
      <c r="C23" s="16" t="s">
        <v>62</v>
      </c>
      <c r="D23" s="16" t="s">
        <v>16</v>
      </c>
      <c r="E23" s="17">
        <v>2</v>
      </c>
      <c r="F23" s="18">
        <v>2030964</v>
      </c>
      <c r="G23" s="19">
        <f t="shared" si="0"/>
        <v>8.9761639889679931E-3</v>
      </c>
      <c r="H23" s="20" t="s">
        <v>17</v>
      </c>
      <c r="K23" s="24"/>
    </row>
    <row r="24" spans="1:11" x14ac:dyDescent="0.25">
      <c r="A24" s="14"/>
      <c r="B24" s="15" t="s">
        <v>63</v>
      </c>
      <c r="C24" s="16" t="s">
        <v>64</v>
      </c>
      <c r="D24" s="16" t="s">
        <v>16</v>
      </c>
      <c r="E24" s="17">
        <v>50</v>
      </c>
      <c r="F24" s="18">
        <v>5102130</v>
      </c>
      <c r="G24" s="19">
        <f t="shared" si="0"/>
        <v>2.2549663890169037E-2</v>
      </c>
      <c r="H24" s="20" t="s">
        <v>17</v>
      </c>
      <c r="K24" s="24"/>
    </row>
    <row r="25" spans="1:11" x14ac:dyDescent="0.25">
      <c r="A25" s="14"/>
      <c r="B25" s="15" t="s">
        <v>65</v>
      </c>
      <c r="C25" s="16" t="s">
        <v>66</v>
      </c>
      <c r="D25" s="16" t="s">
        <v>16</v>
      </c>
      <c r="E25" s="17">
        <v>50</v>
      </c>
      <c r="F25" s="18">
        <v>5001855</v>
      </c>
      <c r="G25" s="19">
        <f t="shared" si="0"/>
        <v>2.2106482797843538E-2</v>
      </c>
      <c r="H25" s="20" t="s">
        <v>17</v>
      </c>
      <c r="K25" s="24"/>
    </row>
    <row r="26" spans="1:11" x14ac:dyDescent="0.25">
      <c r="A26" s="14"/>
      <c r="B26" s="15" t="s">
        <v>67</v>
      </c>
      <c r="C26" s="16" t="s">
        <v>68</v>
      </c>
      <c r="D26" s="16" t="s">
        <v>69</v>
      </c>
      <c r="E26" s="17">
        <v>2</v>
      </c>
      <c r="F26" s="18">
        <v>2121996</v>
      </c>
      <c r="G26" s="19">
        <f t="shared" si="0"/>
        <v>9.3784941928730034E-3</v>
      </c>
      <c r="H26" s="20" t="s">
        <v>24</v>
      </c>
      <c r="K26" s="24"/>
    </row>
    <row r="27" spans="1:11" x14ac:dyDescent="0.25">
      <c r="A27" s="14"/>
      <c r="B27" s="15" t="s">
        <v>70</v>
      </c>
      <c r="C27" s="16" t="s">
        <v>71</v>
      </c>
      <c r="D27" s="16" t="s">
        <v>69</v>
      </c>
      <c r="E27" s="17">
        <v>1</v>
      </c>
      <c r="F27" s="18">
        <v>1041613</v>
      </c>
      <c r="G27" s="19">
        <f t="shared" si="0"/>
        <v>4.6035720480722053E-3</v>
      </c>
      <c r="H27" s="20" t="s">
        <v>24</v>
      </c>
      <c r="K27" s="24"/>
    </row>
    <row r="28" spans="1:11" x14ac:dyDescent="0.25">
      <c r="A28" s="14"/>
      <c r="B28" s="15" t="s">
        <v>72</v>
      </c>
      <c r="C28" s="16" t="s">
        <v>73</v>
      </c>
      <c r="D28" s="16" t="s">
        <v>69</v>
      </c>
      <c r="E28" s="17">
        <v>5</v>
      </c>
      <c r="F28" s="18">
        <v>5113755</v>
      </c>
      <c r="G28" s="19">
        <f t="shared" si="0"/>
        <v>2.2601042401246416E-2</v>
      </c>
      <c r="H28" s="20" t="s">
        <v>17</v>
      </c>
      <c r="K28" s="24"/>
    </row>
    <row r="29" spans="1:11" x14ac:dyDescent="0.25">
      <c r="A29" s="14"/>
      <c r="B29" s="15" t="s">
        <v>74</v>
      </c>
      <c r="C29" s="16" t="s">
        <v>75</v>
      </c>
      <c r="D29" s="16" t="s">
        <v>76</v>
      </c>
      <c r="E29" s="17">
        <v>50</v>
      </c>
      <c r="F29" s="18">
        <v>4992410</v>
      </c>
      <c r="G29" s="19">
        <f t="shared" si="0"/>
        <v>2.2064739138735943E-2</v>
      </c>
      <c r="H29" s="20" t="s">
        <v>30</v>
      </c>
      <c r="K29" s="24"/>
    </row>
    <row r="30" spans="1:11" x14ac:dyDescent="0.25">
      <c r="A30" s="14"/>
      <c r="B30" s="15" t="s">
        <v>77</v>
      </c>
      <c r="C30" s="16" t="s">
        <v>78</v>
      </c>
      <c r="D30" s="16" t="s">
        <v>76</v>
      </c>
      <c r="E30" s="17">
        <v>50</v>
      </c>
      <c r="F30" s="18">
        <v>4984735</v>
      </c>
      <c r="G30" s="19">
        <f t="shared" si="0"/>
        <v>2.2030818272282707E-2</v>
      </c>
      <c r="H30" s="20" t="s">
        <v>30</v>
      </c>
      <c r="K30" s="24"/>
    </row>
    <row r="31" spans="1:11" x14ac:dyDescent="0.25">
      <c r="A31" s="14"/>
      <c r="B31" s="15" t="s">
        <v>79</v>
      </c>
      <c r="C31" s="16" t="s">
        <v>80</v>
      </c>
      <c r="D31" s="16" t="s">
        <v>23</v>
      </c>
      <c r="E31" s="17">
        <v>100</v>
      </c>
      <c r="F31" s="18">
        <v>10146800</v>
      </c>
      <c r="G31" s="19">
        <f t="shared" si="0"/>
        <v>4.4845374296767666E-2</v>
      </c>
      <c r="H31" s="20" t="s">
        <v>17</v>
      </c>
      <c r="K31" s="24"/>
    </row>
    <row r="32" spans="1:11" x14ac:dyDescent="0.25">
      <c r="A32" s="14"/>
      <c r="B32" s="15" t="s">
        <v>81</v>
      </c>
      <c r="C32" s="16" t="s">
        <v>82</v>
      </c>
      <c r="D32" s="16" t="s">
        <v>16</v>
      </c>
      <c r="E32" s="17">
        <v>100</v>
      </c>
      <c r="F32" s="18">
        <v>10004590</v>
      </c>
      <c r="G32" s="19">
        <f t="shared" si="0"/>
        <v>4.4216854893729923E-2</v>
      </c>
      <c r="H32" s="26" t="s">
        <v>17</v>
      </c>
      <c r="K32" s="24"/>
    </row>
    <row r="33" spans="1:11" x14ac:dyDescent="0.25">
      <c r="A33" s="14"/>
      <c r="B33" s="15" t="s">
        <v>83</v>
      </c>
      <c r="C33" s="16" t="s">
        <v>84</v>
      </c>
      <c r="D33" s="16" t="s">
        <v>49</v>
      </c>
      <c r="E33" s="17">
        <v>2</v>
      </c>
      <c r="F33" s="18">
        <v>2140630</v>
      </c>
      <c r="G33" s="19">
        <f t="shared" si="0"/>
        <v>9.4608500789302805E-3</v>
      </c>
      <c r="H33" s="20" t="s">
        <v>24</v>
      </c>
      <c r="K33" s="24"/>
    </row>
    <row r="34" spans="1:11" x14ac:dyDescent="0.25">
      <c r="A34" s="14"/>
      <c r="B34" s="15" t="s">
        <v>85</v>
      </c>
      <c r="C34" s="16" t="s">
        <v>86</v>
      </c>
      <c r="D34" s="16" t="s">
        <v>49</v>
      </c>
      <c r="E34" s="17">
        <v>8</v>
      </c>
      <c r="F34" s="18">
        <v>8589840</v>
      </c>
      <c r="G34" s="19">
        <f t="shared" si="0"/>
        <v>3.7964145341324036E-2</v>
      </c>
      <c r="H34" s="20" t="s">
        <v>24</v>
      </c>
      <c r="K34" s="24"/>
    </row>
    <row r="35" spans="1:11" x14ac:dyDescent="0.25">
      <c r="A35" s="14"/>
      <c r="B35" s="15" t="s">
        <v>87</v>
      </c>
      <c r="C35" s="16" t="s">
        <v>88</v>
      </c>
      <c r="D35" s="16" t="s">
        <v>16</v>
      </c>
      <c r="E35" s="17">
        <v>10</v>
      </c>
      <c r="F35" s="18">
        <v>10057370</v>
      </c>
      <c r="G35" s="19">
        <f t="shared" si="0"/>
        <v>4.4450124383163384E-2</v>
      </c>
      <c r="H35" s="20" t="s">
        <v>24</v>
      </c>
      <c r="K35" s="24"/>
    </row>
    <row r="36" spans="1:11" x14ac:dyDescent="0.25">
      <c r="A36" s="14"/>
      <c r="B36" s="15" t="s">
        <v>89</v>
      </c>
      <c r="C36" s="16" t="s">
        <v>90</v>
      </c>
      <c r="D36" s="16" t="s">
        <v>16</v>
      </c>
      <c r="E36" s="17">
        <v>50</v>
      </c>
      <c r="F36" s="18">
        <v>5092700</v>
      </c>
      <c r="G36" s="19">
        <f t="shared" si="0"/>
        <v>2.2507986525914445E-2</v>
      </c>
      <c r="H36" s="20" t="s">
        <v>24</v>
      </c>
      <c r="K36" s="24"/>
    </row>
    <row r="37" spans="1:11" x14ac:dyDescent="0.25">
      <c r="A37" s="14"/>
      <c r="B37" s="15" t="s">
        <v>91</v>
      </c>
      <c r="C37" s="16" t="s">
        <v>92</v>
      </c>
      <c r="D37" s="16" t="s">
        <v>49</v>
      </c>
      <c r="E37" s="17">
        <v>1</v>
      </c>
      <c r="F37" s="18">
        <v>1058278</v>
      </c>
      <c r="G37" s="19">
        <f t="shared" si="0"/>
        <v>4.6772256297586126E-3</v>
      </c>
      <c r="H37" s="20" t="s">
        <v>17</v>
      </c>
      <c r="K37" s="24"/>
    </row>
    <row r="38" spans="1:11" x14ac:dyDescent="0.25">
      <c r="A38" s="14"/>
      <c r="B38" s="15" t="s">
        <v>93</v>
      </c>
      <c r="C38" s="16" t="s">
        <v>94</v>
      </c>
      <c r="D38" s="16" t="s">
        <v>49</v>
      </c>
      <c r="E38" s="17">
        <v>1</v>
      </c>
      <c r="F38" s="18">
        <v>1035965</v>
      </c>
      <c r="G38" s="19">
        <f t="shared" si="0"/>
        <v>4.578609826088118E-3</v>
      </c>
      <c r="H38" s="20" t="s">
        <v>17</v>
      </c>
      <c r="K38" s="24"/>
    </row>
    <row r="39" spans="1:11" x14ac:dyDescent="0.25">
      <c r="A39" s="14"/>
      <c r="B39" s="15" t="s">
        <v>95</v>
      </c>
      <c r="C39" s="16" t="s">
        <v>96</v>
      </c>
      <c r="D39" s="16" t="s">
        <v>16</v>
      </c>
      <c r="E39" s="17">
        <v>50</v>
      </c>
      <c r="F39" s="18">
        <v>4952555</v>
      </c>
      <c r="G39" s="19">
        <f t="shared" si="0"/>
        <v>2.1888593714306792E-2</v>
      </c>
      <c r="H39" s="20" t="s">
        <v>17</v>
      </c>
      <c r="K39" s="24"/>
    </row>
    <row r="40" spans="1:11" x14ac:dyDescent="0.25">
      <c r="A40" s="14"/>
      <c r="B40" s="15" t="s">
        <v>97</v>
      </c>
      <c r="C40" s="16" t="s">
        <v>98</v>
      </c>
      <c r="D40" s="16" t="s">
        <v>49</v>
      </c>
      <c r="E40" s="17">
        <v>50</v>
      </c>
      <c r="F40" s="18">
        <v>5046570</v>
      </c>
      <c r="G40" s="19">
        <f t="shared" si="0"/>
        <v>2.2304107754645679E-2</v>
      </c>
      <c r="H40" s="20" t="s">
        <v>24</v>
      </c>
      <c r="K40" s="24"/>
    </row>
    <row r="41" spans="1:11" x14ac:dyDescent="0.25">
      <c r="A41" s="14"/>
      <c r="B41" s="15" t="s">
        <v>99</v>
      </c>
      <c r="C41" s="16" t="s">
        <v>100</v>
      </c>
      <c r="D41" s="16" t="s">
        <v>16</v>
      </c>
      <c r="E41" s="17">
        <v>30</v>
      </c>
      <c r="F41" s="18">
        <v>3007620</v>
      </c>
      <c r="G41" s="19">
        <f t="shared" si="0"/>
        <v>1.3292648385938854E-2</v>
      </c>
      <c r="H41" s="20" t="s">
        <v>46</v>
      </c>
      <c r="K41" s="24"/>
    </row>
    <row r="42" spans="1:11" x14ac:dyDescent="0.25">
      <c r="A42" s="14"/>
      <c r="B42" s="15" t="s">
        <v>101</v>
      </c>
      <c r="C42" s="16" t="s">
        <v>102</v>
      </c>
      <c r="D42" s="16" t="s">
        <v>103</v>
      </c>
      <c r="E42" s="17">
        <v>50</v>
      </c>
      <c r="F42" s="18">
        <v>5102305</v>
      </c>
      <c r="G42" s="19">
        <f t="shared" si="0"/>
        <v>2.2550437330120739E-2</v>
      </c>
      <c r="H42" s="20" t="s">
        <v>17</v>
      </c>
      <c r="K42" s="24"/>
    </row>
    <row r="43" spans="1:11" x14ac:dyDescent="0.25">
      <c r="A43" s="14"/>
      <c r="B43" s="15" t="s">
        <v>104</v>
      </c>
      <c r="C43" s="16" t="s">
        <v>105</v>
      </c>
      <c r="D43" s="16" t="s">
        <v>103</v>
      </c>
      <c r="E43" s="17">
        <v>75</v>
      </c>
      <c r="F43" s="18">
        <v>7560097.5</v>
      </c>
      <c r="G43" s="19">
        <f t="shared" si="0"/>
        <v>3.3413036830090025E-2</v>
      </c>
      <c r="H43" s="20" t="s">
        <v>17</v>
      </c>
      <c r="K43" s="24"/>
    </row>
    <row r="44" spans="1:11" x14ac:dyDescent="0.25">
      <c r="A44" s="14"/>
      <c r="B44" s="15" t="s">
        <v>106</v>
      </c>
      <c r="C44" s="16" t="s">
        <v>107</v>
      </c>
      <c r="D44" s="16" t="s">
        <v>108</v>
      </c>
      <c r="E44" s="17">
        <v>3</v>
      </c>
      <c r="F44" s="18">
        <v>609722.4</v>
      </c>
      <c r="G44" s="19">
        <f t="shared" si="0"/>
        <v>2.6947637920451267E-3</v>
      </c>
      <c r="H44" s="20" t="s">
        <v>17</v>
      </c>
      <c r="K44" s="24"/>
    </row>
    <row r="45" spans="1:11" x14ac:dyDescent="0.25">
      <c r="A45" s="14"/>
      <c r="B45" s="15" t="s">
        <v>109</v>
      </c>
      <c r="C45" s="16" t="s">
        <v>110</v>
      </c>
      <c r="D45" s="16" t="s">
        <v>108</v>
      </c>
      <c r="E45" s="17">
        <v>1</v>
      </c>
      <c r="F45" s="18">
        <v>1012011</v>
      </c>
      <c r="G45" s="19">
        <f t="shared" si="0"/>
        <v>4.4727413654990873E-3</v>
      </c>
      <c r="H45" s="20" t="s">
        <v>17</v>
      </c>
      <c r="K45" s="24"/>
    </row>
    <row r="46" spans="1:11" x14ac:dyDescent="0.25">
      <c r="A46" s="14"/>
      <c r="B46" s="15" t="s">
        <v>111</v>
      </c>
      <c r="C46" s="16" t="s">
        <v>112</v>
      </c>
      <c r="D46" s="16" t="s">
        <v>113</v>
      </c>
      <c r="E46" s="17">
        <v>1</v>
      </c>
      <c r="F46" s="18">
        <v>1014500</v>
      </c>
      <c r="G46" s="19">
        <f t="shared" si="0"/>
        <v>4.4837418914407297E-3</v>
      </c>
      <c r="H46" s="20" t="s">
        <v>17</v>
      </c>
      <c r="K46" s="24"/>
    </row>
    <row r="47" spans="1:11" x14ac:dyDescent="0.25">
      <c r="A47" s="14"/>
      <c r="B47" s="15" t="s">
        <v>114</v>
      </c>
      <c r="C47" s="16" t="s">
        <v>115</v>
      </c>
      <c r="D47" s="16" t="s">
        <v>116</v>
      </c>
      <c r="E47" s="17">
        <v>10</v>
      </c>
      <c r="F47" s="18">
        <v>2019386</v>
      </c>
      <c r="G47" s="19">
        <f t="shared" si="0"/>
        <v>8.9249932017633603E-3</v>
      </c>
      <c r="H47" s="20" t="s">
        <v>17</v>
      </c>
      <c r="K47" s="24"/>
    </row>
    <row r="48" spans="1:11" x14ac:dyDescent="0.25">
      <c r="A48" s="14"/>
      <c r="B48" s="15" t="s">
        <v>117</v>
      </c>
      <c r="C48" s="16" t="s">
        <v>118</v>
      </c>
      <c r="D48" s="16" t="s">
        <v>116</v>
      </c>
      <c r="E48" s="17">
        <v>60</v>
      </c>
      <c r="F48" s="18">
        <v>6088200</v>
      </c>
      <c r="G48" s="19">
        <f t="shared" si="0"/>
        <v>2.6907754936884621E-2</v>
      </c>
      <c r="H48" s="20" t="s">
        <v>46</v>
      </c>
      <c r="K48" s="24"/>
    </row>
    <row r="49" spans="1:11" x14ac:dyDescent="0.25">
      <c r="A49" s="14"/>
      <c r="B49" s="15" t="s">
        <v>119</v>
      </c>
      <c r="C49" s="16" t="s">
        <v>120</v>
      </c>
      <c r="D49" s="16" t="s">
        <v>121</v>
      </c>
      <c r="E49" s="17">
        <v>5</v>
      </c>
      <c r="F49" s="18">
        <v>4934605</v>
      </c>
      <c r="G49" s="19">
        <f t="shared" si="0"/>
        <v>2.1809260873546458E-2</v>
      </c>
      <c r="H49" s="20" t="s">
        <v>24</v>
      </c>
      <c r="K49" s="24"/>
    </row>
    <row r="50" spans="1:11" x14ac:dyDescent="0.25">
      <c r="A50" s="14"/>
      <c r="B50" s="15" t="s">
        <v>122</v>
      </c>
      <c r="C50" s="16" t="s">
        <v>123</v>
      </c>
      <c r="D50" s="16" t="s">
        <v>121</v>
      </c>
      <c r="E50" s="17">
        <v>1</v>
      </c>
      <c r="F50" s="18">
        <v>963219</v>
      </c>
      <c r="G50" s="19">
        <f t="shared" si="0"/>
        <v>4.2570974676507129E-3</v>
      </c>
      <c r="H50" s="20" t="s">
        <v>17</v>
      </c>
      <c r="K50" s="24"/>
    </row>
    <row r="51" spans="1:11" x14ac:dyDescent="0.25">
      <c r="A51" s="14"/>
      <c r="B51" s="15" t="s">
        <v>124</v>
      </c>
      <c r="C51" s="16" t="s">
        <v>125</v>
      </c>
      <c r="D51" s="16" t="s">
        <v>121</v>
      </c>
      <c r="E51" s="17">
        <v>1</v>
      </c>
      <c r="F51" s="18">
        <v>988054</v>
      </c>
      <c r="G51" s="19">
        <f t="shared" si="0"/>
        <v>4.3668596459394563E-3</v>
      </c>
      <c r="H51" s="20" t="s">
        <v>17</v>
      </c>
      <c r="K51" s="24"/>
    </row>
    <row r="52" spans="1:11" x14ac:dyDescent="0.25">
      <c r="A52" s="14"/>
      <c r="B52" s="15" t="s">
        <v>126</v>
      </c>
      <c r="C52" s="16" t="s">
        <v>127</v>
      </c>
      <c r="D52" s="16" t="s">
        <v>16</v>
      </c>
      <c r="E52" s="17">
        <v>100</v>
      </c>
      <c r="F52" s="18">
        <v>10108150</v>
      </c>
      <c r="G52" s="19">
        <f t="shared" si="0"/>
        <v>4.4674554558863093E-2</v>
      </c>
      <c r="H52" s="20" t="s">
        <v>17</v>
      </c>
      <c r="K52" s="24"/>
    </row>
    <row r="53" spans="1:11" x14ac:dyDescent="0.25">
      <c r="A53" s="14"/>
      <c r="B53" s="15" t="s">
        <v>128</v>
      </c>
      <c r="C53" s="16" t="s">
        <v>129</v>
      </c>
      <c r="D53" s="16" t="s">
        <v>16</v>
      </c>
      <c r="E53" s="17">
        <v>75</v>
      </c>
      <c r="F53" s="18">
        <v>7448167.5</v>
      </c>
      <c r="G53" s="19">
        <f t="shared" si="0"/>
        <v>3.2918344636981144E-2</v>
      </c>
      <c r="H53" s="20" t="s">
        <v>17</v>
      </c>
      <c r="K53" s="24"/>
    </row>
    <row r="54" spans="1:11" x14ac:dyDescent="0.25">
      <c r="A54" s="14"/>
      <c r="B54" s="27"/>
      <c r="C54" s="16"/>
      <c r="D54" s="16"/>
      <c r="E54" s="17"/>
      <c r="F54" s="18"/>
      <c r="G54" s="19"/>
      <c r="H54" s="20"/>
      <c r="K54" s="24"/>
    </row>
    <row r="55" spans="1:11" x14ac:dyDescent="0.25">
      <c r="A55" s="14"/>
      <c r="B55" s="28"/>
      <c r="C55" s="28" t="s">
        <v>130</v>
      </c>
      <c r="D55" s="28"/>
      <c r="E55" s="29"/>
      <c r="F55" s="30">
        <f>SUM(F7:F54)</f>
        <v>208551939.90000001</v>
      </c>
      <c r="G55" s="31">
        <f>+F55/$F$67</f>
        <v>0.92172801327832365</v>
      </c>
      <c r="H55" s="32"/>
      <c r="K55" s="24"/>
    </row>
    <row r="56" spans="1:11" x14ac:dyDescent="0.25">
      <c r="A56" s="14"/>
      <c r="F56" s="33"/>
      <c r="K56" s="24"/>
    </row>
    <row r="57" spans="1:11" x14ac:dyDescent="0.25">
      <c r="A57" s="14"/>
      <c r="B57" s="34"/>
      <c r="C57" s="34" t="s">
        <v>131</v>
      </c>
      <c r="D57" s="34"/>
      <c r="E57" s="34"/>
      <c r="F57" s="35" t="s">
        <v>11</v>
      </c>
      <c r="G57" s="36" t="s">
        <v>12</v>
      </c>
      <c r="K57" s="24"/>
    </row>
    <row r="58" spans="1:11" x14ac:dyDescent="0.25">
      <c r="A58" s="14"/>
      <c r="B58" s="37"/>
      <c r="C58" s="28" t="s">
        <v>132</v>
      </c>
      <c r="D58" s="16"/>
      <c r="E58" s="38"/>
      <c r="F58" s="39" t="s">
        <v>133</v>
      </c>
      <c r="G58" s="40">
        <v>0</v>
      </c>
      <c r="K58" s="24"/>
    </row>
    <row r="59" spans="1:11" x14ac:dyDescent="0.25">
      <c r="A59" s="14"/>
      <c r="B59" s="37" t="s">
        <v>134</v>
      </c>
      <c r="C59" s="28" t="s">
        <v>135</v>
      </c>
      <c r="D59" s="28"/>
      <c r="E59" s="29"/>
      <c r="F59" s="18">
        <v>10709467.720000001</v>
      </c>
      <c r="G59" s="40">
        <f>+F59/$F$67</f>
        <v>4.7332172549232374E-2</v>
      </c>
      <c r="K59" s="24"/>
    </row>
    <row r="60" spans="1:11" outlineLevel="1" x14ac:dyDescent="0.25">
      <c r="A60" s="14"/>
      <c r="B60" s="37"/>
      <c r="C60" s="28" t="s">
        <v>136</v>
      </c>
      <c r="D60" s="16"/>
      <c r="E60" s="38"/>
      <c r="F60" s="39" t="s">
        <v>133</v>
      </c>
      <c r="G60" s="40">
        <v>0</v>
      </c>
    </row>
    <row r="61" spans="1:11" x14ac:dyDescent="0.25">
      <c r="B61" s="37"/>
      <c r="C61" s="28" t="s">
        <v>137</v>
      </c>
      <c r="D61" s="16"/>
      <c r="E61" s="38"/>
      <c r="F61" s="39" t="s">
        <v>133</v>
      </c>
      <c r="G61" s="40">
        <v>0</v>
      </c>
      <c r="I61" s="41"/>
    </row>
    <row r="62" spans="1:11" x14ac:dyDescent="0.25">
      <c r="B62" s="37"/>
      <c r="C62" s="28" t="s">
        <v>138</v>
      </c>
      <c r="D62" s="16"/>
      <c r="E62" s="38"/>
      <c r="F62" s="39" t="s">
        <v>133</v>
      </c>
      <c r="G62" s="40">
        <v>0</v>
      </c>
    </row>
    <row r="63" spans="1:11" x14ac:dyDescent="0.25">
      <c r="B63" s="16" t="s">
        <v>139</v>
      </c>
      <c r="C63" s="16" t="s">
        <v>140</v>
      </c>
      <c r="D63" s="16"/>
      <c r="E63" s="38"/>
      <c r="F63" s="18">
        <v>7000501.4199999999</v>
      </c>
      <c r="G63" s="40">
        <f>+F63/$F$67</f>
        <v>3.0939814172443878E-2</v>
      </c>
    </row>
    <row r="64" spans="1:11" x14ac:dyDescent="0.25">
      <c r="B64" s="37"/>
      <c r="C64" s="16"/>
      <c r="D64" s="16"/>
      <c r="E64" s="38"/>
      <c r="F64" s="39"/>
      <c r="G64" s="40"/>
    </row>
    <row r="65" spans="1:8" x14ac:dyDescent="0.25">
      <c r="A65" s="42" t="s">
        <v>141</v>
      </c>
      <c r="B65" s="37"/>
      <c r="C65" s="16" t="s">
        <v>142</v>
      </c>
      <c r="D65" s="16"/>
      <c r="E65" s="38"/>
      <c r="F65" s="43">
        <f>SUM(F58:F64)</f>
        <v>17709969.140000001</v>
      </c>
      <c r="G65" s="40">
        <f>+F65/$F$67</f>
        <v>7.8271986721676248E-2</v>
      </c>
    </row>
    <row r="66" spans="1:8" x14ac:dyDescent="0.25">
      <c r="B66" s="37"/>
      <c r="C66" s="16"/>
      <c r="D66" s="16"/>
      <c r="E66" s="38"/>
      <c r="F66" s="43"/>
      <c r="G66" s="40"/>
    </row>
    <row r="67" spans="1:8" x14ac:dyDescent="0.25">
      <c r="B67" s="44"/>
      <c r="C67" s="45" t="s">
        <v>143</v>
      </c>
      <c r="D67" s="46"/>
      <c r="E67" s="47"/>
      <c r="F67" s="48">
        <f>+F65+F55</f>
        <v>226261909.04000002</v>
      </c>
      <c r="G67" s="49">
        <v>1</v>
      </c>
    </row>
    <row r="68" spans="1:8" x14ac:dyDescent="0.25">
      <c r="F68" s="50"/>
    </row>
    <row r="69" spans="1:8" x14ac:dyDescent="0.25">
      <c r="A69" s="1" t="s">
        <v>139</v>
      </c>
      <c r="C69" s="28" t="s">
        <v>144</v>
      </c>
      <c r="D69" s="51">
        <v>6.2725124647900943</v>
      </c>
      <c r="F69" s="5">
        <v>0</v>
      </c>
    </row>
    <row r="70" spans="1:8" x14ac:dyDescent="0.25">
      <c r="C70" s="28" t="s">
        <v>145</v>
      </c>
      <c r="D70" s="51">
        <v>4.484054373684927</v>
      </c>
    </row>
    <row r="71" spans="1:8" x14ac:dyDescent="0.25">
      <c r="C71" s="28" t="s">
        <v>146</v>
      </c>
      <c r="D71" s="51">
        <v>7.392484648836585</v>
      </c>
    </row>
    <row r="72" spans="1:8" x14ac:dyDescent="0.25">
      <c r="C72" s="28" t="s">
        <v>147</v>
      </c>
      <c r="D72" s="52">
        <v>19.338000000000001</v>
      </c>
    </row>
    <row r="73" spans="1:8" x14ac:dyDescent="0.25">
      <c r="C73" s="28" t="s">
        <v>148</v>
      </c>
      <c r="D73" s="52">
        <v>19.154499999999999</v>
      </c>
    </row>
    <row r="74" spans="1:8" x14ac:dyDescent="0.25">
      <c r="C74" s="28" t="s">
        <v>149</v>
      </c>
      <c r="D74" s="53"/>
    </row>
    <row r="75" spans="1:8" x14ac:dyDescent="0.25">
      <c r="C75" s="28" t="s">
        <v>150</v>
      </c>
      <c r="D75" s="54">
        <v>0</v>
      </c>
    </row>
    <row r="76" spans="1:8" x14ac:dyDescent="0.25">
      <c r="C76" s="28" t="s">
        <v>151</v>
      </c>
      <c r="D76" s="54">
        <v>0</v>
      </c>
      <c r="F76" s="50"/>
      <c r="G76" s="55"/>
    </row>
    <row r="77" spans="1:8" x14ac:dyDescent="0.25">
      <c r="B77" s="56"/>
      <c r="C77" s="57"/>
    </row>
    <row r="78" spans="1:8" x14ac:dyDescent="0.25">
      <c r="B78" s="1"/>
      <c r="C78" s="1"/>
      <c r="D78" s="1"/>
      <c r="E78" s="58"/>
      <c r="F78" s="58"/>
      <c r="G78" s="59"/>
      <c r="H78" s="1"/>
    </row>
    <row r="79" spans="1:8" x14ac:dyDescent="0.25">
      <c r="B79" s="1"/>
      <c r="C79" s="22" t="s">
        <v>152</v>
      </c>
      <c r="D79" s="22"/>
      <c r="E79" s="22"/>
      <c r="F79" s="22"/>
      <c r="G79" s="60"/>
      <c r="H79" s="1"/>
    </row>
    <row r="80" spans="1:8" x14ac:dyDescent="0.25">
      <c r="A80" s="42" t="s">
        <v>153</v>
      </c>
      <c r="B80" s="1"/>
      <c r="C80" s="22" t="s">
        <v>154</v>
      </c>
      <c r="D80" s="22"/>
      <c r="E80" s="22"/>
      <c r="F80" s="22" t="s">
        <v>11</v>
      </c>
      <c r="G80" s="60" t="s">
        <v>12</v>
      </c>
      <c r="H80" s="1"/>
    </row>
    <row r="81" spans="1:8" x14ac:dyDescent="0.25">
      <c r="B81" s="1"/>
      <c r="C81" s="14" t="s">
        <v>155</v>
      </c>
      <c r="D81" s="1"/>
      <c r="E81" s="58"/>
      <c r="F81" s="61">
        <f>SUMIF(Table13456768578[[Industry ]],A87,Table13456768578[Market Value])</f>
        <v>0</v>
      </c>
      <c r="G81" s="62">
        <f>+F81/$F$67</f>
        <v>0</v>
      </c>
      <c r="H81" s="1"/>
    </row>
    <row r="82" spans="1:8" x14ac:dyDescent="0.25">
      <c r="B82" s="1"/>
      <c r="C82" s="1" t="s">
        <v>156</v>
      </c>
      <c r="D82" s="1"/>
      <c r="E82" s="58"/>
      <c r="F82" s="61">
        <f>SUMIF(Table13456768578[[Industry ]],A88,Table13456768578[Market Value])</f>
        <v>0</v>
      </c>
      <c r="G82" s="62">
        <f>+F82/$F$67</f>
        <v>0</v>
      </c>
      <c r="H82" s="1"/>
    </row>
    <row r="83" spans="1:8" x14ac:dyDescent="0.25">
      <c r="B83" s="1"/>
      <c r="C83" s="1" t="s">
        <v>157</v>
      </c>
      <c r="D83" s="1"/>
      <c r="E83" s="58"/>
      <c r="F83" s="61">
        <f t="shared" ref="F83:F92" si="2">SUMIF($E$95:$E$104,C83,$H$95:$H$104)</f>
        <v>196022307.40000001</v>
      </c>
      <c r="G83" s="63">
        <f>+F83/$F$67</f>
        <v>0.8663513369603274</v>
      </c>
      <c r="H83" s="1"/>
    </row>
    <row r="84" spans="1:8" s="1" customFormat="1" x14ac:dyDescent="0.25">
      <c r="C84" s="1" t="s">
        <v>158</v>
      </c>
      <c r="E84" s="58"/>
      <c r="F84" s="61">
        <f t="shared" si="2"/>
        <v>0</v>
      </c>
      <c r="G84" s="62">
        <f t="shared" ref="G84:G92" si="3">+F84/$F$67</f>
        <v>0</v>
      </c>
    </row>
    <row r="85" spans="1:8" s="1" customFormat="1" x14ac:dyDescent="0.25">
      <c r="C85" s="1" t="s">
        <v>159</v>
      </c>
      <c r="E85" s="58"/>
      <c r="F85" s="61">
        <f t="shared" si="2"/>
        <v>12529632.5</v>
      </c>
      <c r="G85" s="62">
        <f t="shared" si="3"/>
        <v>5.5376676317996289E-2</v>
      </c>
    </row>
    <row r="86" spans="1:8" s="1" customFormat="1" x14ac:dyDescent="0.25">
      <c r="C86" s="1" t="s">
        <v>160</v>
      </c>
      <c r="E86" s="58"/>
      <c r="F86" s="61">
        <f t="shared" si="2"/>
        <v>0</v>
      </c>
      <c r="G86" s="62">
        <f t="shared" si="3"/>
        <v>0</v>
      </c>
    </row>
    <row r="87" spans="1:8" s="1" customFormat="1" x14ac:dyDescent="0.25">
      <c r="A87" s="1" t="s">
        <v>161</v>
      </c>
      <c r="C87" s="1" t="s">
        <v>162</v>
      </c>
      <c r="E87" s="58"/>
      <c r="F87" s="61">
        <f t="shared" si="2"/>
        <v>0</v>
      </c>
      <c r="G87" s="62">
        <f t="shared" si="3"/>
        <v>0</v>
      </c>
    </row>
    <row r="88" spans="1:8" s="1" customFormat="1" x14ac:dyDescent="0.25">
      <c r="A88" s="1" t="s">
        <v>163</v>
      </c>
      <c r="C88" s="1" t="s">
        <v>164</v>
      </c>
      <c r="E88" s="58"/>
      <c r="F88" s="61">
        <f t="shared" si="2"/>
        <v>0</v>
      </c>
      <c r="G88" s="62">
        <f t="shared" si="3"/>
        <v>0</v>
      </c>
    </row>
    <row r="89" spans="1:8" s="1" customFormat="1" x14ac:dyDescent="0.25">
      <c r="C89" s="1" t="s">
        <v>165</v>
      </c>
      <c r="E89" s="58"/>
      <c r="F89" s="61">
        <f t="shared" si="2"/>
        <v>0</v>
      </c>
      <c r="G89" s="62">
        <f t="shared" si="3"/>
        <v>0</v>
      </c>
    </row>
    <row r="90" spans="1:8" s="1" customFormat="1" x14ac:dyDescent="0.25">
      <c r="C90" s="1" t="s">
        <v>166</v>
      </c>
      <c r="E90" s="58"/>
      <c r="F90" s="61">
        <f t="shared" si="2"/>
        <v>0</v>
      </c>
      <c r="G90" s="62">
        <f t="shared" si="3"/>
        <v>0</v>
      </c>
    </row>
    <row r="91" spans="1:8" s="1" customFormat="1" x14ac:dyDescent="0.25">
      <c r="C91" s="1" t="s">
        <v>167</v>
      </c>
      <c r="E91" s="58"/>
      <c r="F91" s="61">
        <f t="shared" si="2"/>
        <v>0</v>
      </c>
      <c r="G91" s="62">
        <f t="shared" si="3"/>
        <v>0</v>
      </c>
    </row>
    <row r="92" spans="1:8" s="1" customFormat="1" x14ac:dyDescent="0.25">
      <c r="C92" s="1" t="s">
        <v>168</v>
      </c>
      <c r="E92" s="58"/>
      <c r="F92" s="61">
        <f t="shared" si="2"/>
        <v>0</v>
      </c>
      <c r="G92" s="62">
        <f t="shared" si="3"/>
        <v>0</v>
      </c>
    </row>
    <row r="93" spans="1:8" s="1" customFormat="1" x14ac:dyDescent="0.25">
      <c r="C93" s="1" t="s">
        <v>169</v>
      </c>
      <c r="E93" s="58"/>
      <c r="F93" s="64">
        <f>SUM(F81:F92)</f>
        <v>208551939.90000001</v>
      </c>
      <c r="G93" s="65">
        <f>SUM(G81:G92)</f>
        <v>0.92172801327832365</v>
      </c>
    </row>
    <row r="94" spans="1:8" s="1" customFormat="1" x14ac:dyDescent="0.25">
      <c r="E94" s="58"/>
      <c r="G94" s="59"/>
    </row>
    <row r="95" spans="1:8" s="1" customFormat="1" x14ac:dyDescent="0.25">
      <c r="E95" s="1" t="s">
        <v>157</v>
      </c>
      <c r="F95" s="1" t="s">
        <v>17</v>
      </c>
      <c r="G95" s="65">
        <f>H95/$F$67</f>
        <v>0.54774565425455757</v>
      </c>
      <c r="H95" s="1">
        <f t="shared" ref="H95:H104" si="4">SUMIF($H$7:$H$54,F95,$F$7:$F$54)</f>
        <v>123933977.40000001</v>
      </c>
    </row>
    <row r="96" spans="1:8" s="1" customFormat="1" x14ac:dyDescent="0.25">
      <c r="E96" s="1" t="s">
        <v>157</v>
      </c>
      <c r="F96" s="1" t="s">
        <v>20</v>
      </c>
      <c r="G96" s="59">
        <f t="shared" ref="G96:G104" si="5">H96/$F$67</f>
        <v>0</v>
      </c>
      <c r="H96" s="1">
        <f t="shared" si="4"/>
        <v>0</v>
      </c>
    </row>
    <row r="97" spans="2:11" s="1" customFormat="1" x14ac:dyDescent="0.25">
      <c r="E97" s="1" t="s">
        <v>157</v>
      </c>
      <c r="F97" s="22" t="s">
        <v>24</v>
      </c>
      <c r="G97" s="65">
        <f>H97/$F$67</f>
        <v>0.21611545755744233</v>
      </c>
      <c r="H97" s="1">
        <f t="shared" si="4"/>
        <v>48898696</v>
      </c>
    </row>
    <row r="98" spans="2:11" s="1" customFormat="1" x14ac:dyDescent="0.25">
      <c r="E98" s="1" t="s">
        <v>157</v>
      </c>
      <c r="F98" s="1" t="s">
        <v>27</v>
      </c>
      <c r="G98" s="59">
        <f t="shared" si="5"/>
        <v>0</v>
      </c>
      <c r="H98" s="1">
        <f t="shared" si="4"/>
        <v>0</v>
      </c>
    </row>
    <row r="99" spans="2:11" s="1" customFormat="1" x14ac:dyDescent="0.25">
      <c r="E99" s="1" t="s">
        <v>159</v>
      </c>
      <c r="F99" s="1" t="s">
        <v>30</v>
      </c>
      <c r="G99" s="65">
        <f t="shared" si="5"/>
        <v>5.5376676317996289E-2</v>
      </c>
      <c r="H99" s="1">
        <f t="shared" si="4"/>
        <v>12529632.5</v>
      </c>
    </row>
    <row r="100" spans="2:11" s="1" customFormat="1" x14ac:dyDescent="0.25">
      <c r="E100" s="1" t="s">
        <v>159</v>
      </c>
      <c r="F100" s="23" t="s">
        <v>33</v>
      </c>
      <c r="G100" s="59">
        <f t="shared" si="5"/>
        <v>0</v>
      </c>
      <c r="H100" s="1">
        <f t="shared" si="4"/>
        <v>0</v>
      </c>
    </row>
    <row r="101" spans="2:11" s="1" customFormat="1" x14ac:dyDescent="0.25">
      <c r="E101" s="1" t="s">
        <v>160</v>
      </c>
      <c r="F101" s="1" t="s">
        <v>36</v>
      </c>
      <c r="G101" s="59">
        <f t="shared" si="5"/>
        <v>0</v>
      </c>
      <c r="H101" s="1">
        <f t="shared" si="4"/>
        <v>0</v>
      </c>
    </row>
    <row r="102" spans="2:11" s="1" customFormat="1" x14ac:dyDescent="0.25">
      <c r="E102" s="1" t="s">
        <v>157</v>
      </c>
      <c r="F102" s="1" t="s">
        <v>39</v>
      </c>
      <c r="G102" s="65">
        <f t="shared" si="5"/>
        <v>0</v>
      </c>
      <c r="H102" s="1">
        <f t="shared" si="4"/>
        <v>0</v>
      </c>
      <c r="K102" s="22" t="s">
        <v>24</v>
      </c>
    </row>
    <row r="103" spans="2:11" s="1" customFormat="1" x14ac:dyDescent="0.25">
      <c r="E103" s="1" t="s">
        <v>160</v>
      </c>
      <c r="F103" s="1" t="s">
        <v>42</v>
      </c>
      <c r="G103" s="59">
        <f t="shared" si="5"/>
        <v>0</v>
      </c>
      <c r="H103" s="1">
        <f t="shared" si="4"/>
        <v>0</v>
      </c>
      <c r="K103" s="1" t="s">
        <v>27</v>
      </c>
    </row>
    <row r="104" spans="2:11" s="1" customFormat="1" x14ac:dyDescent="0.25">
      <c r="E104" s="1" t="s">
        <v>157</v>
      </c>
      <c r="F104" s="1" t="s">
        <v>46</v>
      </c>
      <c r="G104" s="59">
        <f t="shared" si="5"/>
        <v>0.10249022514832751</v>
      </c>
      <c r="H104" s="1">
        <f t="shared" si="4"/>
        <v>23189634</v>
      </c>
      <c r="K104" s="1" t="s">
        <v>27</v>
      </c>
    </row>
    <row r="105" spans="2:11" s="1" customFormat="1" x14ac:dyDescent="0.25">
      <c r="E105" s="58"/>
      <c r="G105" s="65">
        <f>SUM(G95:G104)</f>
        <v>0.92172801327832365</v>
      </c>
      <c r="H105" s="1">
        <f>SUM(H95:H104)</f>
        <v>208551939.90000001</v>
      </c>
      <c r="K105" s="1" t="s">
        <v>17</v>
      </c>
    </row>
    <row r="106" spans="2:11" s="1" customFormat="1" x14ac:dyDescent="0.25">
      <c r="E106" s="58"/>
      <c r="G106" s="59"/>
      <c r="H106" s="64">
        <f>H105-F55</f>
        <v>0</v>
      </c>
      <c r="K106" s="1" t="s">
        <v>30</v>
      </c>
    </row>
    <row r="107" spans="2:11" s="1" customFormat="1" x14ac:dyDescent="0.25">
      <c r="E107" s="58"/>
      <c r="G107" s="59"/>
      <c r="K107" s="1" t="s">
        <v>39</v>
      </c>
    </row>
    <row r="108" spans="2:11" s="1" customFormat="1" x14ac:dyDescent="0.25">
      <c r="B108" s="3"/>
      <c r="C108" s="3"/>
      <c r="D108" s="3"/>
      <c r="E108" s="5"/>
      <c r="F108" s="3"/>
      <c r="G108" s="8"/>
      <c r="H108" s="3"/>
    </row>
    <row r="109" spans="2:11" s="1" customFormat="1" x14ac:dyDescent="0.25">
      <c r="B109" s="3"/>
      <c r="C109" s="3"/>
      <c r="D109" s="3"/>
      <c r="E109" s="5"/>
      <c r="F109" s="3"/>
      <c r="G109" s="8"/>
      <c r="H109" s="3"/>
    </row>
    <row r="110" spans="2:11" s="1" customFormat="1" x14ac:dyDescent="0.25">
      <c r="B110" s="3"/>
      <c r="C110" s="3"/>
      <c r="D110" s="3"/>
      <c r="E110" s="5"/>
      <c r="F110" s="3"/>
      <c r="G110" s="8"/>
      <c r="H110" s="3"/>
    </row>
    <row r="111" spans="2:11" s="1" customFormat="1" x14ac:dyDescent="0.25">
      <c r="B111" s="3"/>
      <c r="C111" s="3"/>
      <c r="D111" s="3"/>
      <c r="E111" s="5"/>
      <c r="F111" s="3"/>
      <c r="G111" s="8"/>
      <c r="H111" s="3"/>
    </row>
    <row r="112" spans="2:11" s="1" customFormat="1" x14ac:dyDescent="0.25">
      <c r="B112" s="3"/>
      <c r="C112" s="3"/>
      <c r="D112" s="3"/>
      <c r="E112" s="5"/>
      <c r="F112" s="3"/>
      <c r="G112" s="8"/>
      <c r="H112" s="3"/>
    </row>
    <row r="113" spans="2:8" s="1" customFormat="1" x14ac:dyDescent="0.25">
      <c r="B113" s="3"/>
      <c r="C113" s="3"/>
      <c r="D113" s="3"/>
      <c r="E113" s="5"/>
      <c r="F113" s="3"/>
      <c r="G113" s="8"/>
      <c r="H113" s="3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2026-03-06T09:44:12Z</dcterms:created>
  <dcterms:modified xsi:type="dcterms:W3CDTF">2026-03-06T09:44:15Z</dcterms:modified>
</cp:coreProperties>
</file>