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3E5D2E2-5533-4430-8985-D440E409D437}" xr6:coauthVersionLast="47" xr6:coauthVersionMax="47" xr10:uidLastSave="{00000000-0000-0000-0000-000000000000}"/>
  <bookViews>
    <workbookView xWindow="-120" yWindow="-120" windowWidth="20730" windowHeight="11040" xr2:uid="{D5C0B1E1-1768-4FF5-9135-1E92E99A5B36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Port_C1!$C$6:$H$134</definedName>
    <definedName name="IN" localSheetId="0">#REF!</definedName>
    <definedName name="IN">#REF!</definedName>
    <definedName name="_xlnm.Print_Area" localSheetId="0">Port_C1!$B$2:$H$173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4" i="1" l="1"/>
  <c r="H183" i="1"/>
  <c r="H182" i="1"/>
  <c r="H181" i="1"/>
  <c r="H180" i="1"/>
  <c r="H179" i="1"/>
  <c r="H178" i="1"/>
  <c r="H177" i="1"/>
  <c r="G177" i="1" s="1"/>
  <c r="H176" i="1"/>
  <c r="H175" i="1"/>
  <c r="H185" i="1" s="1"/>
  <c r="F172" i="1"/>
  <c r="F171" i="1"/>
  <c r="F170" i="1"/>
  <c r="F169" i="1"/>
  <c r="F168" i="1"/>
  <c r="G168" i="1" s="1"/>
  <c r="F167" i="1"/>
  <c r="G167" i="1" s="1"/>
  <c r="F166" i="1"/>
  <c r="F165" i="1"/>
  <c r="F164" i="1"/>
  <c r="F162" i="1"/>
  <c r="F161" i="1"/>
  <c r="F145" i="1"/>
  <c r="F147" i="1" s="1"/>
  <c r="F135" i="1"/>
  <c r="L16" i="1"/>
  <c r="L13" i="1"/>
  <c r="L12" i="1"/>
  <c r="L11" i="1"/>
  <c r="L10" i="1"/>
  <c r="L9" i="1"/>
  <c r="L8" i="1"/>
  <c r="L7" i="1"/>
  <c r="L14" i="1" s="1"/>
  <c r="L17" i="1" s="1"/>
  <c r="G169" i="1" l="1"/>
  <c r="G180" i="1"/>
  <c r="G162" i="1"/>
  <c r="G171" i="1"/>
  <c r="G181" i="1"/>
  <c r="G178" i="1"/>
  <c r="G170" i="1"/>
  <c r="G164" i="1"/>
  <c r="G172" i="1"/>
  <c r="G182" i="1"/>
  <c r="G126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6" i="1"/>
  <c r="G133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5" i="1"/>
  <c r="G11" i="1"/>
  <c r="G7" i="1"/>
  <c r="G25" i="1"/>
  <c r="G120" i="1"/>
  <c r="G135" i="1"/>
  <c r="G127" i="1"/>
  <c r="G119" i="1"/>
  <c r="G111" i="1"/>
  <c r="G95" i="1"/>
  <c r="G87" i="1"/>
  <c r="G71" i="1"/>
  <c r="G39" i="1"/>
  <c r="G8" i="1"/>
  <c r="G73" i="1"/>
  <c r="G9" i="1"/>
  <c r="G183" i="1"/>
  <c r="G128" i="1"/>
  <c r="G104" i="1"/>
  <c r="G80" i="1"/>
  <c r="G56" i="1"/>
  <c r="G32" i="1"/>
  <c r="G63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45" i="1"/>
  <c r="G131" i="1"/>
  <c r="G123" i="1"/>
  <c r="G115" i="1"/>
  <c r="G107" i="1"/>
  <c r="G99" i="1"/>
  <c r="G91" i="1"/>
  <c r="G83" i="1"/>
  <c r="G75" i="1"/>
  <c r="G67" i="1"/>
  <c r="G59" i="1"/>
  <c r="G51" i="1"/>
  <c r="G43" i="1"/>
  <c r="G35" i="1"/>
  <c r="G27" i="1"/>
  <c r="G19" i="1"/>
  <c r="G14" i="1"/>
  <c r="G103" i="1"/>
  <c r="G79" i="1"/>
  <c r="G55" i="1"/>
  <c r="G47" i="1"/>
  <c r="G31" i="1"/>
  <c r="G23" i="1"/>
  <c r="G12" i="1"/>
  <c r="G10" i="1"/>
  <c r="G113" i="1"/>
  <c r="G89" i="1"/>
  <c r="G65" i="1"/>
  <c r="G49" i="1"/>
  <c r="G33" i="1"/>
  <c r="G13" i="1"/>
  <c r="G179" i="1"/>
  <c r="G139" i="1"/>
  <c r="G96" i="1"/>
  <c r="G64" i="1"/>
  <c r="G40" i="1"/>
  <c r="G17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143" i="1"/>
  <c r="G129" i="1"/>
  <c r="G121" i="1"/>
  <c r="G105" i="1"/>
  <c r="G97" i="1"/>
  <c r="G81" i="1"/>
  <c r="G57" i="1"/>
  <c r="G41" i="1"/>
  <c r="G175" i="1"/>
  <c r="G112" i="1"/>
  <c r="G88" i="1"/>
  <c r="G72" i="1"/>
  <c r="G48" i="1"/>
  <c r="G24" i="1"/>
  <c r="G161" i="1"/>
  <c r="G165" i="1"/>
  <c r="H186" i="1"/>
  <c r="H173" i="1"/>
  <c r="G166" i="1"/>
  <c r="G176" i="1"/>
  <c r="G184" i="1"/>
  <c r="F163" i="1"/>
  <c r="G163" i="1" s="1"/>
  <c r="G185" i="1" l="1"/>
  <c r="F173" i="1"/>
  <c r="G173" i="1"/>
</calcChain>
</file>

<file path=xl/sharedStrings.xml><?xml version="1.0" encoding="utf-8"?>
<sst xmlns="http://schemas.openxmlformats.org/spreadsheetml/2006/main" count="622" uniqueCount="336">
  <si>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</si>
  <si>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</si>
  <si>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</si>
  <si>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</si>
  <si>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</si>
  <si>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</si>
  <si>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</si>
  <si>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</si>
  <si>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</si>
  <si>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</si>
  <si>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</si>
  <si>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</si>
  <si>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</si>
  <si>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</si>
  <si>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</si>
  <si>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</si>
  <si>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</si>
  <si>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</si>
  <si>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CRISIL AAA</t>
  </si>
  <si>
    <t>INE020B08FG9</t>
  </si>
  <si>
    <t>7.45%REC Limited2035</t>
  </si>
  <si>
    <t>CARE AA+</t>
  </si>
  <si>
    <t>INE020B08FQ8</t>
  </si>
  <si>
    <t>7.32%RECLimited2035</t>
  </si>
  <si>
    <t>INE031A08699</t>
  </si>
  <si>
    <t>8.41% HUDCO GOI 15 Mar 2029 (GOI Service)</t>
  </si>
  <si>
    <t>CARE AAA</t>
  </si>
  <si>
    <t>INE031A08707</t>
  </si>
  <si>
    <t>8.37% HUDCO GOI 23 Mar 2029 (GOI Service)</t>
  </si>
  <si>
    <t>[ICRA]AA+</t>
  </si>
  <si>
    <t>INE031A08913</t>
  </si>
  <si>
    <t>7.15 HUDCO 25.09.2034</t>
  </si>
  <si>
    <t>IND AAA</t>
  </si>
  <si>
    <t>INE031A08962</t>
  </si>
  <si>
    <t>6.90% HUDCO APR 2032</t>
  </si>
  <si>
    <t>IND AA+</t>
  </si>
  <si>
    <t>INE031A08970</t>
  </si>
  <si>
    <t>6.90 HUDCO 06.05.2030</t>
  </si>
  <si>
    <t>INE033L07IJ1</t>
  </si>
  <si>
    <t>7.86 Tata Capital Housing Finance Limited 2029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</si>
  <si>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</si>
  <si>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</si>
  <si>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</si>
  <si>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</si>
  <si>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</si>
  <si>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INE040A08773</t>
  </si>
  <si>
    <t>7.80 HDFC 06.09.2032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</si>
  <si>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</si>
  <si>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</si>
  <si>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</si>
  <si>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</si>
  <si>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</si>
  <si>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</si>
  <si>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</si>
  <si>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</si>
  <si>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</si>
  <si>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</si>
  <si>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</si>
  <si>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</si>
  <si>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</si>
  <si>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</si>
  <si>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</si>
  <si>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</si>
  <si>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INE053F08221</t>
  </si>
  <si>
    <t>7.65% IRFC 30.12.2032</t>
  </si>
  <si>
    <t>INE053F08320</t>
  </si>
  <si>
    <t>7.45 IRFC 13.10.2028</t>
  </si>
  <si>
    <t>INE053F08346</t>
  </si>
  <si>
    <t>7.67 IRFC 15.12.2033</t>
  </si>
  <si>
    <t>INE053F08353</t>
  </si>
  <si>
    <t>7.57 IRFC 18.04.2029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</si>
  <si>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</si>
  <si>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</si>
  <si>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</si>
  <si>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</si>
  <si>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</si>
  <si>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</si>
  <si>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</si>
  <si>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</si>
  <si>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</si>
  <si>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</si>
  <si>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INE062A08462</t>
  </si>
  <si>
    <t>7.98 SBI Perpetual Call 24-10-2034</t>
  </si>
  <si>
    <t>CRISIL AA+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</si>
  <si>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</si>
  <si>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</si>
  <si>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</si>
  <si>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</si>
  <si>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</si>
  <si>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</si>
  <si>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</si>
  <si>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</si>
  <si>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INE0GGX23010</t>
  </si>
  <si>
    <t>POWERGRID Infrastructure Investment Trust</t>
  </si>
  <si>
    <t>Transmission of electric energy</t>
  </si>
  <si>
    <t>INE0KUG08027</t>
  </si>
  <si>
    <t>7.65 Nabfid 22-12-2038</t>
  </si>
  <si>
    <t>Other monetary intermediation services n.e.c.</t>
  </si>
  <si>
    <t>INE0KUG08076</t>
  </si>
  <si>
    <t>7.03 Nabfid 08.04.2030</t>
  </si>
  <si>
    <t>INE0KUG08100</t>
  </si>
  <si>
    <t>6.86% NABFID 2030</t>
  </si>
  <si>
    <t>INE103A08050</t>
  </si>
  <si>
    <t>7.48 MRPL 14.04.2032</t>
  </si>
  <si>
    <t>INE115A07OF5</t>
  </si>
  <si>
    <t>7.99% LIC Housing 12 July 2029 Put Option (12July2021)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</si>
  <si>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</si>
  <si>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</si>
  <si>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</si>
  <si>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</si>
  <si>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</si>
  <si>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</si>
  <si>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</si>
  <si>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INE115A07QU9</t>
  </si>
  <si>
    <t>7.75 LIC HF 23.08.2029</t>
  </si>
  <si>
    <t>INE115A07RB7</t>
  </si>
  <si>
    <t>7.58 LIC Housing Finance Ltd  19-Jan-2035</t>
  </si>
  <si>
    <t>INE121A07RX9</t>
  </si>
  <si>
    <t>8.60% Chola 05-March-2029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</si>
  <si>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</si>
  <si>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</si>
  <si>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</si>
  <si>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</si>
  <si>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</si>
  <si>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</si>
  <si>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</si>
  <si>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INE134E07AN1</t>
  </si>
  <si>
    <t>POWER FINANCE CO LD 7.00PC BOND 21.01.2031</t>
  </si>
  <si>
    <t>INE134E07AS0</t>
  </si>
  <si>
    <t>6.95% PFC 22.01.2036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</si>
  <si>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</si>
  <si>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</si>
  <si>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</si>
  <si>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</si>
  <si>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</si>
  <si>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</si>
  <si>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</si>
  <si>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</si>
  <si>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INE134E08MI4</t>
  </si>
  <si>
    <t>7.70 % PFC BS 226B 15.04.2033</t>
  </si>
  <si>
    <t>INE134E08MM6</t>
  </si>
  <si>
    <t>7.62 PFC 15.07.2033</t>
  </si>
  <si>
    <t>INE134E08ND3</t>
  </si>
  <si>
    <t>7.27 % PFC 2031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</si>
  <si>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</si>
  <si>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</si>
  <si>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</si>
  <si>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</si>
  <si>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</si>
  <si>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</si>
  <si>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</si>
  <si>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</si>
  <si>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</si>
  <si>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</si>
  <si>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</si>
  <si>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INE219X23014</t>
  </si>
  <si>
    <t>India Grid Trust - InvITs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</si>
  <si>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</si>
  <si>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</si>
  <si>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</si>
  <si>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</si>
  <si>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</si>
  <si>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</si>
  <si>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</si>
  <si>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</si>
  <si>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</si>
  <si>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</si>
  <si>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</si>
  <si>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</si>
  <si>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</si>
  <si>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</si>
  <si>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INE238A08518</t>
  </si>
  <si>
    <t>7.27 Axis Bank Infrastructure Bond(26.11.2035)</t>
  </si>
  <si>
    <t>INE246R07855</t>
  </si>
  <si>
    <t>7.68 NIIF Infrastructure Finance Limited 2031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</si>
  <si>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</si>
  <si>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</si>
  <si>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</si>
  <si>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</si>
  <si>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</si>
  <si>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</si>
  <si>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</si>
  <si>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</si>
  <si>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</si>
  <si>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</si>
  <si>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</si>
  <si>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</si>
  <si>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</si>
  <si>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</si>
  <si>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</si>
  <si>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</si>
  <si>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</si>
  <si>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</si>
  <si>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</si>
  <si>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</si>
  <si>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02A</t>
  </si>
  <si>
    <t>INE296A07RS9</t>
  </si>
  <si>
    <t>7.02 Bajaj Finance 18.04.2031.</t>
  </si>
  <si>
    <t>INE296A07SV1</t>
  </si>
  <si>
    <t>7.82% BAJAJFIN 31 JAN 2034</t>
  </si>
  <si>
    <t>INE306N07NN9</t>
  </si>
  <si>
    <t>7.99 Tata Capital 08.02.2034</t>
  </si>
  <si>
    <t>INE476A08217</t>
  </si>
  <si>
    <t>8.40 Canara Bank Perpetual Call 11-12-2028</t>
  </si>
  <si>
    <t>NCA</t>
  </si>
  <si>
    <t>INE476A08241</t>
  </si>
  <si>
    <t>8.27 Canara Bank Call 29.08.2029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</si>
  <si>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</si>
  <si>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</si>
  <si>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</si>
  <si>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</si>
  <si>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</si>
  <si>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</si>
  <si>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INE537P07877</t>
  </si>
  <si>
    <t>7.39% INFRADEBT 27.05.2031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</si>
  <si>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</si>
  <si>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</si>
  <si>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</si>
  <si>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</si>
  <si>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</si>
  <si>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</si>
  <si>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</si>
  <si>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</si>
  <si>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INE557F08GD6</t>
  </si>
  <si>
    <t>7.35 NHB JAN 2032</t>
  </si>
  <si>
    <t>INE572E07266</t>
  </si>
  <si>
    <t>7.5343% PNB Housing Finance Limited 2031</t>
  </si>
  <si>
    <t>Infrastructure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</si>
  <si>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</si>
  <si>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</si>
  <si>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</si>
  <si>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</si>
  <si>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</si>
  <si>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</si>
  <si>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</si>
  <si>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INE685A07173</t>
  </si>
  <si>
    <t>7.80% TORRENT PHARMACEUTICALS LTD NCD 2031-SERIES 4</t>
  </si>
  <si>
    <t>Manufacture of medicinal substances used in the manufacture of pharmaceuticals:</t>
  </si>
  <si>
    <t>INE726G08022</t>
  </si>
  <si>
    <t>8.03 ICICI Prudential Life 19.12.2034 call 19.12.2029</t>
  </si>
  <si>
    <t>Life insurance</t>
  </si>
  <si>
    <t>INE726G08030</t>
  </si>
  <si>
    <t>7.69 ICICI Prudential 2035 (call 28.11.2030)</t>
  </si>
  <si>
    <t>GOI</t>
  </si>
  <si>
    <t>INE733E07KL3</t>
  </si>
  <si>
    <t>7.32% NTPC 17 Jul 2029</t>
  </si>
  <si>
    <t>Electric power generation by coal based thermal power plants</t>
  </si>
  <si>
    <t>SDL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</si>
  <si>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</si>
  <si>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</si>
  <si>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</si>
  <si>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</si>
  <si>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</si>
  <si>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</si>
  <si>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INE752E08783</t>
  </si>
  <si>
    <t>6.94% POWERGRID 15.04.2035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</si>
  <si>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</si>
  <si>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</si>
  <si>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</si>
  <si>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</si>
  <si>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</si>
  <si>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</si>
  <si>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</si>
  <si>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</si>
  <si>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</si>
  <si>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</si>
  <si>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</si>
  <si>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</si>
  <si>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</si>
  <si>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</si>
  <si>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</si>
  <si>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</si>
  <si>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</si>
  <si>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</si>
  <si>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CRISIL AA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</si>
  <si>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</si>
  <si>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</si>
  <si>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</si>
  <si>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</si>
  <si>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</si>
  <si>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</si>
  <si>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Construction and maintenance of motorways, streets, roads, other vehicular ways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</si>
  <si>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</si>
  <si>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</si>
  <si>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</si>
  <si>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</si>
  <si>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</si>
  <si>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</si>
  <si>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</si>
  <si>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</si>
  <si>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INE906B07IZ5</t>
  </si>
  <si>
    <t>7.05 NHAI 28.09.2041</t>
  </si>
  <si>
    <t>INE916DA7SY6</t>
  </si>
  <si>
    <t>Kotak Mahindra Prime Ltd. 7.77% 15 January 2030</t>
  </si>
  <si>
    <t>INE916DA7TF3</t>
  </si>
  <si>
    <t>KMPL 7.264 NCD 14.10.2030</t>
  </si>
  <si>
    <t>BWR AAA</t>
  </si>
  <si>
    <t>INE916DA7TH9</t>
  </si>
  <si>
    <t>7.45% KMPL 2031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</si>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</sst>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66" fontId="0" fillId="0" borderId="4" xfId="3" applyNumberFormat="1" applyFont="1" applyFill="1" applyBorder="1"/>
    <xf numFmtId="164" fontId="0" fillId="0" borderId="5" xfId="2" quotePrefix="1" applyFont="1" applyFill="1" applyBorder="1"/>
    <xf numFmtId="164" fontId="8" fillId="2" borderId="0" xfId="2" quotePrefix="1" applyFont="1" applyFill="1" applyBorder="1"/>
    <xf numFmtId="0" fontId="8" fillId="2" borderId="0" xfId="1" applyFont="1" applyFill="1"/>
    <xf numFmtId="0" fontId="8" fillId="2" borderId="0" xfId="0" applyFont="1" applyFill="1" applyAlignment="1">
      <alignment vertical="top"/>
    </xf>
    <xf numFmtId="4" fontId="5" fillId="2" borderId="0" xfId="1" applyNumberFormat="1" applyFont="1" applyFill="1"/>
    <xf numFmtId="43" fontId="6" fillId="0" borderId="5" xfId="4" quotePrefix="1" applyFont="1" applyFill="1" applyBorder="1"/>
    <xf numFmtId="0" fontId="0" fillId="0" borderId="4" xfId="0" applyBorder="1"/>
    <xf numFmtId="0" fontId="8" fillId="3" borderId="0" xfId="0" applyFont="1" applyFill="1"/>
    <xf numFmtId="164" fontId="7" fillId="2" borderId="0" xfId="2" quotePrefix="1" applyFont="1" applyFill="1" applyBorder="1"/>
    <xf numFmtId="0" fontId="0" fillId="0" borderId="4" xfId="0" applyBorder="1" applyAlignment="1">
      <alignment horizontal="left" vertical="top"/>
    </xf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166" fontId="1" fillId="0" borderId="0" xfId="3" applyNumberFormat="1" applyFont="1"/>
    <xf numFmtId="0" fontId="3" fillId="4" borderId="4" xfId="1" applyFont="1" applyFill="1" applyBorder="1"/>
    <xf numFmtId="166" fontId="3" fillId="4" borderId="4" xfId="3" applyNumberFormat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6" fontId="0" fillId="0" borderId="4" xfId="3" applyNumberFormat="1" applyFont="1" applyBorder="1"/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66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7" fontId="2" fillId="0" borderId="4" xfId="1" applyNumberFormat="1" applyBorder="1" applyAlignment="1">
      <alignment horizontal="right" vertical="top"/>
    </xf>
    <xf numFmtId="164" fontId="1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8" fillId="2" borderId="0" xfId="5" applyNumberFormat="1" applyFont="1" applyFill="1" applyBorder="1"/>
    <xf numFmtId="164" fontId="8" fillId="2" borderId="0" xfId="2" applyFont="1" applyFill="1" applyBorder="1"/>
    <xf numFmtId="9" fontId="5" fillId="2" borderId="0" xfId="3" applyFont="1" applyFill="1" applyBorder="1"/>
    <xf numFmtId="0" fontId="3" fillId="2" borderId="0" xfId="1" applyFont="1" applyFill="1"/>
    <xf numFmtId="9" fontId="3" fillId="2" borderId="0" xfId="3" applyFont="1" applyFill="1" applyBorder="1"/>
    <xf numFmtId="165" fontId="8" fillId="2" borderId="0" xfId="2" applyNumberFormat="1" applyFont="1" applyFill="1" applyBorder="1" applyAlignment="1">
      <alignment vertical="top"/>
    </xf>
    <xf numFmtId="10" fontId="8" fillId="2" borderId="0" xfId="3" applyNumberFormat="1" applyFont="1" applyFill="1" applyBorder="1" applyAlignment="1">
      <alignment vertical="center"/>
    </xf>
    <xf numFmtId="9" fontId="8" fillId="2" borderId="0" xfId="3" applyFont="1" applyFill="1" applyBorder="1" applyAlignment="1">
      <alignment vertical="center"/>
    </xf>
    <xf numFmtId="164" fontId="5" fillId="2" borderId="0" xfId="1" applyNumberFormat="1" applyFont="1" applyFill="1"/>
    <xf numFmtId="10" fontId="5" fillId="2" borderId="0" xfId="3" applyNumberFormat="1" applyFont="1" applyFill="1" applyBorder="1"/>
    <xf numFmtId="10" fontId="3" fillId="2" borderId="0" xfId="3" applyNumberFormat="1" applyFont="1" applyFill="1" applyBorder="1"/>
    <xf numFmtId="2" fontId="3" fillId="2" borderId="0" xfId="1" applyNumberFormat="1" applyFont="1" applyFill="1"/>
  </cellXfs>
  <cellStyles count="6">
    <cellStyle name="Comma 2 13 2" xfId="4" xr:uid="{633823E2-7D6C-4CD5-8DA4-D0D2672DA4CB}"/>
    <cellStyle name="Comma 2 14" xfId="2" xr:uid="{EC654CB5-27B5-4637-BB21-55828DA29F6B}"/>
    <cellStyle name="Normal" xfId="0" builtinId="0"/>
    <cellStyle name="Normal 2 14" xfId="1" xr:uid="{93982867-C7D5-4728-9E65-B112CE8D44FD}"/>
    <cellStyle name="Percent 2 13" xfId="5" xr:uid="{09E44B48-71EA-4624-B7CD-ACDF09531A17}"/>
    <cellStyle name="Percent 3" xfId="3" xr:uid="{8F5769F8-E6FB-450E-BDFE-79862DE9297D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1089D-FE7C-44C1-9EE9-34AE153E0B72}" name="Table1345676857" displayName="Table1345676857" ref="B6:H134" totalsRowShown="0" headerRowDxfId="11" dataDxfId="10" headerRowBorderDxfId="8" tableBorderDxfId="9" totalsRowBorderDxfId="7">
  <autoFilter ref="B6:H134" xr:uid="{28CAD0D0-FAC1-4AC3-8FA1-754B8F09A8FE}"/>
  <tableColumns count="7">
    <tableColumn id="1" xr3:uid="{5FDD46AF-8003-4093-98F6-2C227ABFEA74}" name="ISIN No." dataDxfId="6"/>
    <tableColumn id="2" xr3:uid="{45EDC86A-0BBB-4363-8576-0B0024D738A6}" name="Name of the Instrument" dataDxfId="5"/>
    <tableColumn id="3" xr3:uid="{E427BF2C-0393-4BD3-B28B-A668FAC8E652}" name="Industry " dataDxfId="4"/>
    <tableColumn id="4" xr3:uid="{B33363D8-9EFF-49EB-8E7A-64F9188EE45A}" name="Quantity" dataDxfId="3"/>
    <tableColumn id="5" xr3:uid="{A02CDA2E-9138-4985-8199-7A324DB404B1}" name="Market Value" dataDxfId="2"/>
    <tableColumn id="6" xr3:uid="{1B3DA7D3-0638-4C6C-86C9-3967D00D4ED1}" name="% of Portfolio" dataDxfId="1">
      <calculatedColumnFormula>+F7/$F$147</calculatedColumnFormula>
    </tableColumn>
    <tableColumn id="7" xr3:uid="{E4A33FA8-9B01-4DD2-BA68-1A3BA35AB7F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A806-2B73-4AD3-BFD4-F708BDFE87EE}">
  <sheetPr>
    <tabColor rgb="FF7030A0"/>
  </sheetPr>
  <dimension ref="A2:V204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3.28515625" style="3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8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22" width="9.140625" style="1"/>
    <col min="23" max="16384" width="9.140625" style="3"/>
  </cols>
  <sheetData>
    <row r="2" spans="1:12" x14ac:dyDescent="0.25">
      <c r="B2" s="2" t="s">
        <v>0</v>
      </c>
      <c r="D2" s="4" t="s">
        <v>1</v>
      </c>
      <c r="G2" s="6"/>
    </row>
    <row r="3" spans="1:12" x14ac:dyDescent="0.25">
      <c r="A3" s="7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2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49041216</v>
      </c>
      <c r="G7" s="18">
        <f t="shared" ref="G7:G70" si="0">+F7/$F$147</f>
        <v>2.9588880507497254E-3</v>
      </c>
      <c r="H7" s="19" t="s">
        <v>17</v>
      </c>
      <c r="K7" s="20" t="s">
        <v>18</v>
      </c>
      <c r="L7" s="21">
        <f t="shared" ref="L7:L13" si="1">SUMIF($H$7:$H$134,K7,$F$7:$F$134)</f>
        <v>3424466389</v>
      </c>
    </row>
    <row r="8" spans="1:12" x14ac:dyDescent="0.25">
      <c r="A8" s="14"/>
      <c r="B8" s="15" t="s">
        <v>19</v>
      </c>
      <c r="C8" s="16" t="s">
        <v>20</v>
      </c>
      <c r="D8" s="16" t="s">
        <v>16</v>
      </c>
      <c r="E8" s="17">
        <v>1970</v>
      </c>
      <c r="F8" s="17">
        <v>198581319</v>
      </c>
      <c r="G8" s="18">
        <f t="shared" si="0"/>
        <v>1.1981348339552172E-2</v>
      </c>
      <c r="H8" s="19" t="s">
        <v>17</v>
      </c>
      <c r="K8" s="20" t="s">
        <v>21</v>
      </c>
      <c r="L8" s="21">
        <f t="shared" si="1"/>
        <v>300463800</v>
      </c>
    </row>
    <row r="9" spans="1:12" x14ac:dyDescent="0.25">
      <c r="A9" s="14"/>
      <c r="B9" s="15" t="s">
        <v>22</v>
      </c>
      <c r="C9" s="16" t="s">
        <v>23</v>
      </c>
      <c r="D9" s="16" t="s">
        <v>16</v>
      </c>
      <c r="E9" s="17">
        <v>2500</v>
      </c>
      <c r="F9" s="17">
        <v>250000000</v>
      </c>
      <c r="G9" s="18">
        <f t="shared" si="0"/>
        <v>1.5083680076110498E-2</v>
      </c>
      <c r="H9" s="19" t="s">
        <v>17</v>
      </c>
      <c r="K9" s="20" t="s">
        <v>17</v>
      </c>
      <c r="L9" s="21">
        <f t="shared" si="1"/>
        <v>10159521186.6</v>
      </c>
    </row>
    <row r="10" spans="1:12" x14ac:dyDescent="0.25">
      <c r="A10" s="14"/>
      <c r="B10" s="15" t="s">
        <v>24</v>
      </c>
      <c r="C10" s="16" t="s">
        <v>25</v>
      </c>
      <c r="D10" s="16" t="s">
        <v>16</v>
      </c>
      <c r="E10" s="17">
        <v>65</v>
      </c>
      <c r="F10" s="17">
        <v>67438020</v>
      </c>
      <c r="G10" s="18">
        <f t="shared" si="0"/>
        <v>4.068854074585365E-3</v>
      </c>
      <c r="H10" s="19" t="s">
        <v>17</v>
      </c>
      <c r="K10" s="20" t="s">
        <v>26</v>
      </c>
      <c r="L10" s="21">
        <f t="shared" si="1"/>
        <v>860663614</v>
      </c>
    </row>
    <row r="11" spans="1:12" x14ac:dyDescent="0.25">
      <c r="A11" s="14"/>
      <c r="B11" s="15" t="s">
        <v>27</v>
      </c>
      <c r="C11" s="16" t="s">
        <v>28</v>
      </c>
      <c r="D11" s="16" t="s">
        <v>16</v>
      </c>
      <c r="E11" s="17">
        <v>200</v>
      </c>
      <c r="F11" s="17">
        <v>207328200</v>
      </c>
      <c r="G11" s="18">
        <f t="shared" si="0"/>
        <v>1.250908895822341E-2</v>
      </c>
      <c r="H11" s="19" t="s">
        <v>17</v>
      </c>
      <c r="K11" s="22" t="s">
        <v>29</v>
      </c>
      <c r="L11" s="21">
        <f t="shared" si="1"/>
        <v>834016587.5</v>
      </c>
    </row>
    <row r="12" spans="1:12" x14ac:dyDescent="0.25">
      <c r="A12" s="14"/>
      <c r="B12" s="15" t="s">
        <v>30</v>
      </c>
      <c r="C12" s="16" t="s">
        <v>31</v>
      </c>
      <c r="D12" s="16" t="s">
        <v>16</v>
      </c>
      <c r="E12" s="17">
        <v>2500</v>
      </c>
      <c r="F12" s="17">
        <v>246592250</v>
      </c>
      <c r="G12" s="18">
        <f t="shared" si="0"/>
        <v>1.4878074432993035E-2</v>
      </c>
      <c r="H12" s="19" t="s">
        <v>17</v>
      </c>
      <c r="K12" s="22" t="s">
        <v>32</v>
      </c>
      <c r="L12" s="21">
        <f t="shared" si="1"/>
        <v>0</v>
      </c>
    </row>
    <row r="13" spans="1:12" x14ac:dyDescent="0.25">
      <c r="A13" s="14"/>
      <c r="B13" s="15" t="s">
        <v>33</v>
      </c>
      <c r="C13" s="16" t="s">
        <v>34</v>
      </c>
      <c r="D13" s="16" t="s">
        <v>16</v>
      </c>
      <c r="E13" s="17">
        <v>2500</v>
      </c>
      <c r="F13" s="17">
        <v>244988000</v>
      </c>
      <c r="G13" s="18">
        <f t="shared" si="0"/>
        <v>1.4781282457944635E-2</v>
      </c>
      <c r="H13" s="19" t="s">
        <v>17</v>
      </c>
      <c r="K13" s="1" t="s">
        <v>35</v>
      </c>
      <c r="L13" s="21">
        <f t="shared" si="1"/>
        <v>0</v>
      </c>
    </row>
    <row r="14" spans="1:12" x14ac:dyDescent="0.25">
      <c r="A14" s="14"/>
      <c r="B14" s="15" t="s">
        <v>36</v>
      </c>
      <c r="C14" s="16" t="s">
        <v>37</v>
      </c>
      <c r="D14" s="16" t="s">
        <v>16</v>
      </c>
      <c r="E14" s="17">
        <v>1500</v>
      </c>
      <c r="F14" s="17">
        <v>148420650</v>
      </c>
      <c r="G14" s="18">
        <f t="shared" si="0"/>
        <v>8.9549184051534777E-3</v>
      </c>
      <c r="H14" s="19" t="s">
        <v>17</v>
      </c>
      <c r="K14" s="22"/>
      <c r="L14" s="1">
        <f>SUM(L7:L13)</f>
        <v>15579131577.1</v>
      </c>
    </row>
    <row r="15" spans="1:12" x14ac:dyDescent="0.25">
      <c r="A15" s="14"/>
      <c r="B15" s="15" t="s">
        <v>38</v>
      </c>
      <c r="C15" s="16" t="s">
        <v>39</v>
      </c>
      <c r="D15" s="16" t="s">
        <v>16</v>
      </c>
      <c r="E15" s="17">
        <v>1000</v>
      </c>
      <c r="F15" s="17">
        <v>101512600</v>
      </c>
      <c r="G15" s="18">
        <f t="shared" si="0"/>
        <v>6.124734328376698E-3</v>
      </c>
      <c r="H15" s="19" t="s">
        <v>17</v>
      </c>
      <c r="K15" s="22"/>
    </row>
    <row r="16" spans="1:12" x14ac:dyDescent="0.25">
      <c r="A16" s="14"/>
      <c r="B16" s="15" t="s">
        <v>40</v>
      </c>
      <c r="C16" s="16" t="s">
        <v>41</v>
      </c>
      <c r="D16" s="16" t="s">
        <v>42</v>
      </c>
      <c r="E16" s="17">
        <v>22</v>
      </c>
      <c r="F16" s="17">
        <v>22734932</v>
      </c>
      <c r="G16" s="18">
        <f t="shared" si="0"/>
        <v>1.371705763360508E-3</v>
      </c>
      <c r="H16" s="19" t="s">
        <v>18</v>
      </c>
      <c r="K16" s="22"/>
      <c r="L16" s="23">
        <f>F135</f>
        <v>15592723678.970001</v>
      </c>
    </row>
    <row r="17" spans="1:12" x14ac:dyDescent="0.25">
      <c r="A17" s="14"/>
      <c r="B17" s="15" t="s">
        <v>43</v>
      </c>
      <c r="C17" s="16" t="s">
        <v>44</v>
      </c>
      <c r="D17" s="16" t="s">
        <v>42</v>
      </c>
      <c r="E17" s="17">
        <v>1000</v>
      </c>
      <c r="F17" s="17">
        <v>101797000</v>
      </c>
      <c r="G17" s="18">
        <f t="shared" si="0"/>
        <v>6.1418935228312816E-3</v>
      </c>
      <c r="H17" s="19" t="s">
        <v>17</v>
      </c>
      <c r="K17" s="22"/>
      <c r="L17" s="1">
        <f>L14-L16</f>
        <v>-13592101.870000839</v>
      </c>
    </row>
    <row r="18" spans="1:12" x14ac:dyDescent="0.25">
      <c r="A18" s="14"/>
      <c r="B18" s="15" t="s">
        <v>45</v>
      </c>
      <c r="C18" s="16" t="s">
        <v>46</v>
      </c>
      <c r="D18" s="16" t="s">
        <v>42</v>
      </c>
      <c r="E18" s="17">
        <v>150</v>
      </c>
      <c r="F18" s="17">
        <v>152455050</v>
      </c>
      <c r="G18" s="18">
        <f t="shared" si="0"/>
        <v>9.19833280074972E-3</v>
      </c>
      <c r="H18" s="19" t="s">
        <v>17</v>
      </c>
      <c r="K18" s="22"/>
    </row>
    <row r="19" spans="1:12" x14ac:dyDescent="0.25">
      <c r="A19" s="14"/>
      <c r="B19" s="15" t="s">
        <v>47</v>
      </c>
      <c r="C19" s="16" t="s">
        <v>48</v>
      </c>
      <c r="D19" s="16" t="s">
        <v>42</v>
      </c>
      <c r="E19" s="17">
        <v>100</v>
      </c>
      <c r="F19" s="17">
        <v>98322600</v>
      </c>
      <c r="G19" s="18">
        <f t="shared" si="0"/>
        <v>5.9322665706055284E-3</v>
      </c>
      <c r="H19" s="19" t="s">
        <v>17</v>
      </c>
      <c r="K19" s="22"/>
    </row>
    <row r="20" spans="1:12" x14ac:dyDescent="0.25">
      <c r="A20" s="14"/>
      <c r="B20" s="15" t="s">
        <v>49</v>
      </c>
      <c r="C20" s="16" t="s">
        <v>50</v>
      </c>
      <c r="D20" s="16" t="s">
        <v>42</v>
      </c>
      <c r="E20" s="17">
        <v>1980</v>
      </c>
      <c r="F20" s="17">
        <v>203321646</v>
      </c>
      <c r="G20" s="18">
        <f t="shared" si="0"/>
        <v>1.2267354643248768E-2</v>
      </c>
      <c r="H20" s="19" t="s">
        <v>17</v>
      </c>
      <c r="K20" s="22"/>
    </row>
    <row r="21" spans="1:12" x14ac:dyDescent="0.25">
      <c r="A21" s="14"/>
      <c r="B21" s="15" t="s">
        <v>51</v>
      </c>
      <c r="C21" s="16" t="s">
        <v>52</v>
      </c>
      <c r="D21" s="16" t="s">
        <v>42</v>
      </c>
      <c r="E21" s="17">
        <v>450</v>
      </c>
      <c r="F21" s="17">
        <v>45687960</v>
      </c>
      <c r="G21" s="18">
        <f t="shared" si="0"/>
        <v>2.7565702878805335E-3</v>
      </c>
      <c r="H21" s="19" t="s">
        <v>17</v>
      </c>
      <c r="K21" s="22"/>
    </row>
    <row r="22" spans="1:12" x14ac:dyDescent="0.25">
      <c r="A22" s="14"/>
      <c r="B22" s="15" t="s">
        <v>53</v>
      </c>
      <c r="C22" s="16" t="s">
        <v>54</v>
      </c>
      <c r="D22" s="16" t="s">
        <v>16</v>
      </c>
      <c r="E22" s="17">
        <v>50</v>
      </c>
      <c r="F22" s="17">
        <v>52069100</v>
      </c>
      <c r="G22" s="18">
        <f t="shared" si="0"/>
        <v>3.1415745850040208E-3</v>
      </c>
      <c r="H22" s="19" t="s">
        <v>17</v>
      </c>
      <c r="K22" s="22"/>
    </row>
    <row r="23" spans="1:12" x14ac:dyDescent="0.25">
      <c r="A23" s="14"/>
      <c r="B23" s="15" t="s">
        <v>55</v>
      </c>
      <c r="C23" s="16" t="s">
        <v>56</v>
      </c>
      <c r="D23" s="16" t="s">
        <v>16</v>
      </c>
      <c r="E23" s="17">
        <v>6</v>
      </c>
      <c r="F23" s="17">
        <v>6080796</v>
      </c>
      <c r="G23" s="18">
        <f t="shared" si="0"/>
        <v>3.6688312588836964E-4</v>
      </c>
      <c r="H23" s="19" t="s">
        <v>17</v>
      </c>
      <c r="K23" s="22"/>
    </row>
    <row r="24" spans="1:12" x14ac:dyDescent="0.25">
      <c r="A24" s="14"/>
      <c r="B24" s="15" t="s">
        <v>57</v>
      </c>
      <c r="C24" s="16" t="s">
        <v>58</v>
      </c>
      <c r="D24" s="16" t="s">
        <v>16</v>
      </c>
      <c r="E24" s="17">
        <v>91</v>
      </c>
      <c r="F24" s="17">
        <v>91901901</v>
      </c>
      <c r="G24" s="18">
        <f t="shared" si="0"/>
        <v>5.544875492281518E-3</v>
      </c>
      <c r="H24" s="19" t="s">
        <v>17</v>
      </c>
      <c r="K24" s="22"/>
    </row>
    <row r="25" spans="1:12" x14ac:dyDescent="0.25">
      <c r="A25" s="14"/>
      <c r="B25" s="15" t="s">
        <v>59</v>
      </c>
      <c r="C25" s="16" t="s">
        <v>60</v>
      </c>
      <c r="D25" s="16" t="s">
        <v>16</v>
      </c>
      <c r="E25" s="17">
        <v>78</v>
      </c>
      <c r="F25" s="17">
        <v>75790650</v>
      </c>
      <c r="G25" s="18">
        <f t="shared" si="0"/>
        <v>4.5728076694418569E-3</v>
      </c>
      <c r="H25" s="19" t="s">
        <v>17</v>
      </c>
      <c r="K25" s="22"/>
    </row>
    <row r="26" spans="1:12" x14ac:dyDescent="0.25">
      <c r="A26" s="14"/>
      <c r="B26" s="15" t="s">
        <v>61</v>
      </c>
      <c r="C26" s="16" t="s">
        <v>62</v>
      </c>
      <c r="D26" s="16" t="s">
        <v>16</v>
      </c>
      <c r="E26" s="17">
        <v>20</v>
      </c>
      <c r="F26" s="17">
        <v>19807820</v>
      </c>
      <c r="G26" s="18">
        <f t="shared" si="0"/>
        <v>1.1950992795407322E-3</v>
      </c>
      <c r="H26" s="19" t="s">
        <v>17</v>
      </c>
      <c r="K26" s="22"/>
    </row>
    <row r="27" spans="1:12" x14ac:dyDescent="0.25">
      <c r="A27" s="14"/>
      <c r="B27" s="15" t="s">
        <v>63</v>
      </c>
      <c r="C27" s="16" t="s">
        <v>64</v>
      </c>
      <c r="D27" s="16" t="s">
        <v>16</v>
      </c>
      <c r="E27" s="17">
        <v>150</v>
      </c>
      <c r="F27" s="17">
        <v>152536500</v>
      </c>
      <c r="G27" s="18">
        <f t="shared" si="0"/>
        <v>9.203247063718516E-3</v>
      </c>
      <c r="H27" s="19" t="s">
        <v>17</v>
      </c>
      <c r="K27" s="22"/>
    </row>
    <row r="28" spans="1:12" x14ac:dyDescent="0.25">
      <c r="A28" s="14"/>
      <c r="B28" s="15" t="s">
        <v>65</v>
      </c>
      <c r="C28" s="16" t="s">
        <v>66</v>
      </c>
      <c r="D28" s="16" t="s">
        <v>16</v>
      </c>
      <c r="E28" s="17">
        <v>500</v>
      </c>
      <c r="F28" s="17">
        <v>50605050</v>
      </c>
      <c r="G28" s="18">
        <f t="shared" si="0"/>
        <v>3.0532415377423025E-3</v>
      </c>
      <c r="H28" s="19" t="s">
        <v>17</v>
      </c>
      <c r="K28" s="22"/>
    </row>
    <row r="29" spans="1:12" x14ac:dyDescent="0.25">
      <c r="A29" s="14"/>
      <c r="B29" s="15" t="s">
        <v>67</v>
      </c>
      <c r="C29" s="16" t="s">
        <v>68</v>
      </c>
      <c r="D29" s="16" t="s">
        <v>16</v>
      </c>
      <c r="E29" s="17">
        <v>450</v>
      </c>
      <c r="F29" s="17">
        <v>45971640</v>
      </c>
      <c r="G29" s="18">
        <f t="shared" si="0"/>
        <v>2.7736860413364976E-3</v>
      </c>
      <c r="H29" s="19" t="s">
        <v>17</v>
      </c>
      <c r="K29" s="22"/>
    </row>
    <row r="30" spans="1:12" x14ac:dyDescent="0.25">
      <c r="A30" s="14"/>
      <c r="B30" s="15" t="s">
        <v>69</v>
      </c>
      <c r="C30" s="16" t="s">
        <v>70</v>
      </c>
      <c r="D30" s="16" t="s">
        <v>16</v>
      </c>
      <c r="E30" s="17">
        <v>2500</v>
      </c>
      <c r="F30" s="17">
        <v>254008250</v>
      </c>
      <c r="G30" s="18">
        <f t="shared" si="0"/>
        <v>1.5325516718770778E-2</v>
      </c>
      <c r="H30" s="19" t="s">
        <v>17</v>
      </c>
      <c r="K30" s="22"/>
    </row>
    <row r="31" spans="1:12" x14ac:dyDescent="0.25">
      <c r="A31" s="14"/>
      <c r="B31" s="15" t="s">
        <v>71</v>
      </c>
      <c r="C31" s="16" t="s">
        <v>72</v>
      </c>
      <c r="D31" s="16" t="s">
        <v>16</v>
      </c>
      <c r="E31" s="17">
        <v>980</v>
      </c>
      <c r="F31" s="17">
        <v>98702660</v>
      </c>
      <c r="G31" s="18">
        <f t="shared" si="0"/>
        <v>5.9551973844044342E-3</v>
      </c>
      <c r="H31" s="19" t="s">
        <v>17</v>
      </c>
      <c r="K31" s="22"/>
    </row>
    <row r="32" spans="1:12" x14ac:dyDescent="0.25">
      <c r="A32" s="14"/>
      <c r="B32" s="15" t="s">
        <v>73</v>
      </c>
      <c r="C32" s="16" t="s">
        <v>74</v>
      </c>
      <c r="D32" s="16" t="s">
        <v>16</v>
      </c>
      <c r="E32" s="17">
        <v>500</v>
      </c>
      <c r="F32" s="17">
        <v>50212450</v>
      </c>
      <c r="G32" s="18">
        <f t="shared" si="0"/>
        <v>3.0295541265507784E-3</v>
      </c>
      <c r="H32" s="19" t="s">
        <v>17</v>
      </c>
      <c r="K32" s="22"/>
    </row>
    <row r="33" spans="1:11" x14ac:dyDescent="0.25">
      <c r="A33" s="14"/>
      <c r="B33" s="15" t="s">
        <v>75</v>
      </c>
      <c r="C33" s="16" t="s">
        <v>76</v>
      </c>
      <c r="D33" s="16" t="s">
        <v>16</v>
      </c>
      <c r="E33" s="17">
        <v>1500</v>
      </c>
      <c r="F33" s="17">
        <v>147821550</v>
      </c>
      <c r="G33" s="18">
        <f t="shared" si="0"/>
        <v>8.9187718742190867E-3</v>
      </c>
      <c r="H33" s="19" t="s">
        <v>17</v>
      </c>
      <c r="K33" s="22"/>
    </row>
    <row r="34" spans="1:11" x14ac:dyDescent="0.25">
      <c r="A34" s="14"/>
      <c r="B34" s="15" t="s">
        <v>77</v>
      </c>
      <c r="C34" s="16" t="s">
        <v>78</v>
      </c>
      <c r="D34" s="16" t="s">
        <v>16</v>
      </c>
      <c r="E34" s="17">
        <v>2500</v>
      </c>
      <c r="F34" s="17">
        <v>246895750</v>
      </c>
      <c r="G34" s="18">
        <f t="shared" si="0"/>
        <v>1.4896386020605433E-2</v>
      </c>
      <c r="H34" s="19" t="s">
        <v>17</v>
      </c>
      <c r="K34" s="22"/>
    </row>
    <row r="35" spans="1:11" x14ac:dyDescent="0.25">
      <c r="A35" s="14"/>
      <c r="B35" s="15" t="s">
        <v>79</v>
      </c>
      <c r="C35" s="16" t="s">
        <v>80</v>
      </c>
      <c r="D35" s="16" t="s">
        <v>42</v>
      </c>
      <c r="E35" s="17">
        <v>9</v>
      </c>
      <c r="F35" s="17">
        <v>8894628</v>
      </c>
      <c r="G35" s="18">
        <f t="shared" si="0"/>
        <v>5.3665489259205822E-4</v>
      </c>
      <c r="H35" s="19" t="s">
        <v>18</v>
      </c>
      <c r="K35" s="22"/>
    </row>
    <row r="36" spans="1:11" x14ac:dyDescent="0.25">
      <c r="A36" s="14"/>
      <c r="B36" s="15" t="s">
        <v>81</v>
      </c>
      <c r="C36" s="16" t="s">
        <v>82</v>
      </c>
      <c r="D36" s="16" t="s">
        <v>42</v>
      </c>
      <c r="E36" s="17">
        <v>1</v>
      </c>
      <c r="F36" s="17">
        <v>10294320</v>
      </c>
      <c r="G36" s="18">
        <f t="shared" si="0"/>
        <v>6.2110491792442325E-4</v>
      </c>
      <c r="H36" s="19" t="s">
        <v>83</v>
      </c>
      <c r="K36" s="22"/>
    </row>
    <row r="37" spans="1:11" x14ac:dyDescent="0.25">
      <c r="A37" s="14"/>
      <c r="B37" s="15" t="s">
        <v>84</v>
      </c>
      <c r="C37" s="16" t="s">
        <v>85</v>
      </c>
      <c r="D37" s="16" t="s">
        <v>86</v>
      </c>
      <c r="E37" s="17">
        <v>1</v>
      </c>
      <c r="F37" s="17">
        <v>980171</v>
      </c>
      <c r="G37" s="18">
        <f t="shared" si="0"/>
        <v>5.9138343135525211E-5</v>
      </c>
      <c r="H37" s="19" t="s">
        <v>17</v>
      </c>
      <c r="K37" s="22"/>
    </row>
    <row r="38" spans="1:11" x14ac:dyDescent="0.25">
      <c r="A38" s="14"/>
      <c r="B38" s="15" t="s">
        <v>87</v>
      </c>
      <c r="C38" s="16" t="s">
        <v>88</v>
      </c>
      <c r="D38" s="16" t="s">
        <v>86</v>
      </c>
      <c r="E38" s="17">
        <v>5</v>
      </c>
      <c r="F38" s="17">
        <v>4964215</v>
      </c>
      <c r="G38" s="18">
        <f t="shared" si="0"/>
        <v>2.9951452355611553E-4</v>
      </c>
      <c r="H38" s="19" t="s">
        <v>17</v>
      </c>
      <c r="K38" s="22"/>
    </row>
    <row r="39" spans="1:11" x14ac:dyDescent="0.25">
      <c r="A39" s="14"/>
      <c r="B39" s="15" t="s">
        <v>89</v>
      </c>
      <c r="C39" s="16" t="s">
        <v>90</v>
      </c>
      <c r="D39" s="16" t="s">
        <v>91</v>
      </c>
      <c r="E39" s="17">
        <v>500</v>
      </c>
      <c r="F39" s="17">
        <v>50024050</v>
      </c>
      <c r="G39" s="18">
        <f t="shared" si="0"/>
        <v>3.0181870652454213E-3</v>
      </c>
      <c r="H39" s="19" t="s">
        <v>17</v>
      </c>
      <c r="K39" s="22"/>
    </row>
    <row r="40" spans="1:11" x14ac:dyDescent="0.25">
      <c r="A40" s="14"/>
      <c r="B40" s="15" t="s">
        <v>92</v>
      </c>
      <c r="C40" s="16" t="s">
        <v>93</v>
      </c>
      <c r="D40" s="16" t="s">
        <v>94</v>
      </c>
      <c r="E40" s="17">
        <v>14770</v>
      </c>
      <c r="F40" s="17">
        <v>1368883.6</v>
      </c>
      <c r="G40" s="18">
        <f t="shared" si="0"/>
        <v>8.2591209135337651E-5</v>
      </c>
      <c r="H40" s="19"/>
      <c r="K40" s="22"/>
    </row>
    <row r="41" spans="1:11" x14ac:dyDescent="0.25">
      <c r="A41" s="14"/>
      <c r="B41" s="15" t="s">
        <v>95</v>
      </c>
      <c r="C41" s="16" t="s">
        <v>96</v>
      </c>
      <c r="D41" s="16" t="s">
        <v>97</v>
      </c>
      <c r="E41" s="17">
        <v>500</v>
      </c>
      <c r="F41" s="17">
        <v>50705450</v>
      </c>
      <c r="G41" s="18">
        <f t="shared" si="0"/>
        <v>3.0592991436608681E-3</v>
      </c>
      <c r="H41" s="19" t="s">
        <v>17</v>
      </c>
      <c r="K41" s="22"/>
    </row>
    <row r="42" spans="1:11" x14ac:dyDescent="0.25">
      <c r="A42" s="14"/>
      <c r="B42" s="15" t="s">
        <v>98</v>
      </c>
      <c r="C42" s="16" t="s">
        <v>99</v>
      </c>
      <c r="D42" s="16" t="s">
        <v>97</v>
      </c>
      <c r="E42" s="17">
        <v>6000</v>
      </c>
      <c r="F42" s="17">
        <v>595721400</v>
      </c>
      <c r="G42" s="18">
        <f t="shared" si="0"/>
        <v>3.5942684048370609E-2</v>
      </c>
      <c r="H42" s="19" t="s">
        <v>17</v>
      </c>
      <c r="K42" s="22"/>
    </row>
    <row r="43" spans="1:11" x14ac:dyDescent="0.25">
      <c r="A43" s="14"/>
      <c r="B43" s="15" t="s">
        <v>100</v>
      </c>
      <c r="C43" s="16" t="s">
        <v>101</v>
      </c>
      <c r="D43" s="16" t="s">
        <v>97</v>
      </c>
      <c r="E43" s="17">
        <v>2450</v>
      </c>
      <c r="F43" s="17">
        <v>241273795</v>
      </c>
      <c r="G43" s="18">
        <f t="shared" si="0"/>
        <v>1.4557186938116275E-2</v>
      </c>
      <c r="H43" s="19" t="s">
        <v>17</v>
      </c>
      <c r="K43" s="22"/>
    </row>
    <row r="44" spans="1:11" x14ac:dyDescent="0.25">
      <c r="A44" s="14"/>
      <c r="B44" s="15" t="s">
        <v>102</v>
      </c>
      <c r="C44" s="16" t="s">
        <v>103</v>
      </c>
      <c r="D44" s="16" t="s">
        <v>86</v>
      </c>
      <c r="E44" s="17">
        <v>414</v>
      </c>
      <c r="F44" s="17">
        <v>416774214</v>
      </c>
      <c r="G44" s="18">
        <f t="shared" si="0"/>
        <v>2.5145955631793653E-2</v>
      </c>
      <c r="H44" s="19" t="s">
        <v>26</v>
      </c>
      <c r="K44" s="22"/>
    </row>
    <row r="45" spans="1:11" x14ac:dyDescent="0.25">
      <c r="A45" s="14"/>
      <c r="B45" s="15" t="s">
        <v>104</v>
      </c>
      <c r="C45" s="16" t="s">
        <v>105</v>
      </c>
      <c r="D45" s="16" t="s">
        <v>106</v>
      </c>
      <c r="E45" s="17">
        <v>250</v>
      </c>
      <c r="F45" s="17">
        <v>255268500</v>
      </c>
      <c r="G45" s="18">
        <f t="shared" si="0"/>
        <v>1.540155355003445E-2</v>
      </c>
      <c r="H45" s="19" t="s">
        <v>18</v>
      </c>
      <c r="K45" s="22"/>
    </row>
    <row r="46" spans="1:11" x14ac:dyDescent="0.25">
      <c r="A46" s="14"/>
      <c r="B46" s="15" t="s">
        <v>107</v>
      </c>
      <c r="C46" s="16" t="s">
        <v>108</v>
      </c>
      <c r="D46" s="16" t="s">
        <v>106</v>
      </c>
      <c r="E46" s="17">
        <v>96</v>
      </c>
      <c r="F46" s="17">
        <v>94646880</v>
      </c>
      <c r="G46" s="18">
        <f t="shared" si="0"/>
        <v>5.7104930324880848E-3</v>
      </c>
      <c r="H46" s="19" t="s">
        <v>18</v>
      </c>
      <c r="K46" s="22"/>
    </row>
    <row r="47" spans="1:11" x14ac:dyDescent="0.25">
      <c r="A47" s="14"/>
      <c r="B47" s="15" t="s">
        <v>109</v>
      </c>
      <c r="C47" s="16" t="s">
        <v>110</v>
      </c>
      <c r="D47" s="16" t="s">
        <v>106</v>
      </c>
      <c r="E47" s="17">
        <v>50</v>
      </c>
      <c r="F47" s="17">
        <v>50922950</v>
      </c>
      <c r="G47" s="18">
        <f t="shared" si="0"/>
        <v>3.0724219453270845E-3</v>
      </c>
      <c r="H47" s="19" t="s">
        <v>18</v>
      </c>
      <c r="K47" s="22"/>
    </row>
    <row r="48" spans="1:11" x14ac:dyDescent="0.25">
      <c r="A48" s="14"/>
      <c r="B48" s="15" t="s">
        <v>111</v>
      </c>
      <c r="C48" s="16" t="s">
        <v>112</v>
      </c>
      <c r="D48" s="16" t="s">
        <v>106</v>
      </c>
      <c r="E48" s="17">
        <v>50</v>
      </c>
      <c r="F48" s="17">
        <v>50682550</v>
      </c>
      <c r="G48" s="18">
        <f t="shared" si="0"/>
        <v>3.0579174785658964E-3</v>
      </c>
      <c r="H48" s="19" t="s">
        <v>18</v>
      </c>
      <c r="K48" s="22"/>
    </row>
    <row r="49" spans="1:11" x14ac:dyDescent="0.25">
      <c r="A49" s="14"/>
      <c r="B49" s="15" t="s">
        <v>113</v>
      </c>
      <c r="C49" s="16" t="s">
        <v>114</v>
      </c>
      <c r="D49" s="16" t="s">
        <v>106</v>
      </c>
      <c r="E49" s="17">
        <v>2000</v>
      </c>
      <c r="F49" s="17">
        <v>202908400</v>
      </c>
      <c r="G49" s="18">
        <f t="shared" si="0"/>
        <v>1.2242421561421838E-2</v>
      </c>
      <c r="H49" s="19" t="s">
        <v>18</v>
      </c>
      <c r="K49" s="22"/>
    </row>
    <row r="50" spans="1:11" x14ac:dyDescent="0.25">
      <c r="A50" s="14"/>
      <c r="B50" s="15" t="s">
        <v>115</v>
      </c>
      <c r="C50" s="16" t="s">
        <v>116</v>
      </c>
      <c r="D50" s="16" t="s">
        <v>106</v>
      </c>
      <c r="E50" s="17">
        <v>5000</v>
      </c>
      <c r="F50" s="17">
        <v>500823000</v>
      </c>
      <c r="G50" s="18">
        <f t="shared" si="0"/>
        <v>3.0217015627031552E-2</v>
      </c>
      <c r="H50" s="19" t="s">
        <v>18</v>
      </c>
      <c r="K50" s="22"/>
    </row>
    <row r="51" spans="1:11" x14ac:dyDescent="0.25">
      <c r="A51" s="14"/>
      <c r="B51" s="15" t="s">
        <v>117</v>
      </c>
      <c r="C51" s="16" t="s">
        <v>118</v>
      </c>
      <c r="D51" s="16" t="s">
        <v>16</v>
      </c>
      <c r="E51" s="17">
        <v>3375</v>
      </c>
      <c r="F51" s="17">
        <v>344585812.5</v>
      </c>
      <c r="G51" s="18">
        <f t="shared" si="0"/>
        <v>2.0790488618066393E-2</v>
      </c>
      <c r="H51" s="24" t="s">
        <v>29</v>
      </c>
      <c r="K51" s="22"/>
    </row>
    <row r="52" spans="1:11" x14ac:dyDescent="0.25">
      <c r="A52" s="14"/>
      <c r="B52" s="15" t="s">
        <v>119</v>
      </c>
      <c r="C52" s="16" t="s">
        <v>120</v>
      </c>
      <c r="D52" s="16" t="s">
        <v>16</v>
      </c>
      <c r="E52" s="17">
        <v>500</v>
      </c>
      <c r="F52" s="17">
        <v>51054050</v>
      </c>
      <c r="G52" s="18">
        <f t="shared" si="0"/>
        <v>3.0803318271589966E-3</v>
      </c>
      <c r="H52" s="19" t="s">
        <v>29</v>
      </c>
      <c r="K52" s="22"/>
    </row>
    <row r="53" spans="1:11" x14ac:dyDescent="0.25">
      <c r="A53" s="14"/>
      <c r="B53" s="15" t="s">
        <v>121</v>
      </c>
      <c r="C53" s="16" t="s">
        <v>122</v>
      </c>
      <c r="D53" s="16" t="s">
        <v>16</v>
      </c>
      <c r="E53" s="17">
        <v>5</v>
      </c>
      <c r="F53" s="17">
        <v>5061000</v>
      </c>
      <c r="G53" s="18">
        <f t="shared" si="0"/>
        <v>3.0535401946078095E-4</v>
      </c>
      <c r="H53" s="19" t="s">
        <v>29</v>
      </c>
      <c r="K53" s="22"/>
    </row>
    <row r="54" spans="1:11" x14ac:dyDescent="0.25">
      <c r="A54" s="14"/>
      <c r="B54" s="15" t="s">
        <v>123</v>
      </c>
      <c r="C54" s="16" t="s">
        <v>124</v>
      </c>
      <c r="D54" s="16" t="s">
        <v>125</v>
      </c>
      <c r="E54" s="17">
        <v>100</v>
      </c>
      <c r="F54" s="17">
        <v>100703700</v>
      </c>
      <c r="G54" s="18">
        <f t="shared" si="0"/>
        <v>6.0759295731224348E-3</v>
      </c>
      <c r="H54" s="19" t="s">
        <v>26</v>
      </c>
      <c r="K54" s="22"/>
    </row>
    <row r="55" spans="1:11" x14ac:dyDescent="0.25">
      <c r="A55" s="14"/>
      <c r="B55" s="15" t="s">
        <v>126</v>
      </c>
      <c r="C55" s="16" t="s">
        <v>127</v>
      </c>
      <c r="D55" s="16" t="s">
        <v>16</v>
      </c>
      <c r="E55" s="17">
        <v>149000</v>
      </c>
      <c r="F55" s="17">
        <v>147475730</v>
      </c>
      <c r="G55" s="18">
        <f t="shared" si="0"/>
        <v>8.897906921243405E-3</v>
      </c>
      <c r="H55" s="19" t="s">
        <v>17</v>
      </c>
      <c r="K55" s="22"/>
    </row>
    <row r="56" spans="1:11" x14ac:dyDescent="0.25">
      <c r="A56" s="14"/>
      <c r="B56" s="15" t="s">
        <v>128</v>
      </c>
      <c r="C56" s="16" t="s">
        <v>129</v>
      </c>
      <c r="D56" s="16" t="s">
        <v>16</v>
      </c>
      <c r="E56" s="17">
        <v>20600</v>
      </c>
      <c r="F56" s="17">
        <v>20071630.600000001</v>
      </c>
      <c r="G56" s="18">
        <f t="shared" si="0"/>
        <v>1.2110162183050794E-3</v>
      </c>
      <c r="H56" s="19" t="s">
        <v>17</v>
      </c>
      <c r="K56" s="22"/>
    </row>
    <row r="57" spans="1:11" x14ac:dyDescent="0.25">
      <c r="A57" s="14"/>
      <c r="B57" s="15" t="s">
        <v>130</v>
      </c>
      <c r="C57" s="16" t="s">
        <v>131</v>
      </c>
      <c r="D57" s="16" t="s">
        <v>16</v>
      </c>
      <c r="E57" s="17">
        <v>1</v>
      </c>
      <c r="F57" s="17">
        <v>1059993</v>
      </c>
      <c r="G57" s="18">
        <f t="shared" si="0"/>
        <v>6.3954381179666381E-5</v>
      </c>
      <c r="H57" s="19" t="s">
        <v>17</v>
      </c>
      <c r="K57" s="22"/>
    </row>
    <row r="58" spans="1:11" x14ac:dyDescent="0.25">
      <c r="A58" s="14"/>
      <c r="B58" s="15" t="s">
        <v>132</v>
      </c>
      <c r="C58" s="16" t="s">
        <v>133</v>
      </c>
      <c r="D58" s="16" t="s">
        <v>16</v>
      </c>
      <c r="E58" s="17">
        <v>2</v>
      </c>
      <c r="F58" s="17">
        <v>2083148</v>
      </c>
      <c r="G58" s="18">
        <f t="shared" si="0"/>
        <v>1.2568615193275773E-4</v>
      </c>
      <c r="H58" s="19" t="s">
        <v>17</v>
      </c>
      <c r="K58" s="22"/>
    </row>
    <row r="59" spans="1:11" x14ac:dyDescent="0.25">
      <c r="A59" s="14"/>
      <c r="B59" s="15" t="s">
        <v>134</v>
      </c>
      <c r="C59" s="16" t="s">
        <v>135</v>
      </c>
      <c r="D59" s="16" t="s">
        <v>16</v>
      </c>
      <c r="E59" s="17">
        <v>298</v>
      </c>
      <c r="F59" s="17">
        <v>300503796</v>
      </c>
      <c r="G59" s="18">
        <f t="shared" si="0"/>
        <v>1.8130812482083095E-2</v>
      </c>
      <c r="H59" s="19" t="s">
        <v>17</v>
      </c>
      <c r="K59" s="22"/>
    </row>
    <row r="60" spans="1:11" x14ac:dyDescent="0.25">
      <c r="A60" s="14"/>
      <c r="B60" s="15" t="s">
        <v>136</v>
      </c>
      <c r="C60" s="16" t="s">
        <v>137</v>
      </c>
      <c r="D60" s="16" t="s">
        <v>16</v>
      </c>
      <c r="E60" s="17">
        <v>3</v>
      </c>
      <c r="F60" s="17">
        <v>3046446</v>
      </c>
      <c r="G60" s="18">
        <f t="shared" si="0"/>
        <v>1.838064673325861E-4</v>
      </c>
      <c r="H60" s="19" t="s">
        <v>17</v>
      </c>
      <c r="K60" s="22"/>
    </row>
    <row r="61" spans="1:11" x14ac:dyDescent="0.25">
      <c r="A61" s="14"/>
      <c r="B61" s="15" t="s">
        <v>138</v>
      </c>
      <c r="C61" s="16" t="s">
        <v>139</v>
      </c>
      <c r="D61" s="16" t="s">
        <v>16</v>
      </c>
      <c r="E61" s="17">
        <v>950</v>
      </c>
      <c r="F61" s="17">
        <v>96940470</v>
      </c>
      <c r="G61" s="18">
        <f t="shared" si="0"/>
        <v>5.8488761436311498E-3</v>
      </c>
      <c r="H61" s="19" t="s">
        <v>17</v>
      </c>
      <c r="K61" s="22"/>
    </row>
    <row r="62" spans="1:11" x14ac:dyDescent="0.25">
      <c r="A62" s="14"/>
      <c r="B62" s="15" t="s">
        <v>140</v>
      </c>
      <c r="C62" s="16" t="s">
        <v>141</v>
      </c>
      <c r="D62" s="16" t="s">
        <v>16</v>
      </c>
      <c r="E62" s="17">
        <v>1500</v>
      </c>
      <c r="F62" s="17">
        <v>152490450</v>
      </c>
      <c r="G62" s="18">
        <f t="shared" si="0"/>
        <v>9.200468649848496E-3</v>
      </c>
      <c r="H62" s="19" t="s">
        <v>17</v>
      </c>
      <c r="K62" s="22"/>
    </row>
    <row r="63" spans="1:11" x14ac:dyDescent="0.25">
      <c r="A63" s="14"/>
      <c r="B63" s="15" t="s">
        <v>142</v>
      </c>
      <c r="C63" s="16" t="s">
        <v>143</v>
      </c>
      <c r="D63" s="16" t="s">
        <v>16</v>
      </c>
      <c r="E63" s="17">
        <v>2450</v>
      </c>
      <c r="F63" s="17">
        <v>245090895</v>
      </c>
      <c r="G63" s="18">
        <f t="shared" si="0"/>
        <v>1.4787490598990361E-2</v>
      </c>
      <c r="H63" s="19" t="s">
        <v>17</v>
      </c>
      <c r="K63" s="22"/>
    </row>
    <row r="64" spans="1:11" x14ac:dyDescent="0.25">
      <c r="A64" s="14"/>
      <c r="B64" s="15" t="s">
        <v>144</v>
      </c>
      <c r="C64" s="16" t="s">
        <v>145</v>
      </c>
      <c r="D64" s="16" t="s">
        <v>42</v>
      </c>
      <c r="E64" s="17">
        <v>1500</v>
      </c>
      <c r="F64" s="17">
        <v>150839100</v>
      </c>
      <c r="G64" s="18">
        <f t="shared" si="0"/>
        <v>9.1008349094737571E-3</v>
      </c>
      <c r="H64" s="19" t="s">
        <v>21</v>
      </c>
      <c r="K64" s="22"/>
    </row>
    <row r="65" spans="1:11" x14ac:dyDescent="0.25">
      <c r="A65" s="14"/>
      <c r="B65" s="15" t="s">
        <v>146</v>
      </c>
      <c r="C65" s="16" t="s">
        <v>147</v>
      </c>
      <c r="D65" s="16" t="s">
        <v>148</v>
      </c>
      <c r="E65" s="17">
        <v>5</v>
      </c>
      <c r="F65" s="17">
        <v>5304990</v>
      </c>
      <c r="G65" s="18">
        <f t="shared" si="0"/>
        <v>3.2007508786786171E-4</v>
      </c>
      <c r="H65" s="19" t="s">
        <v>18</v>
      </c>
      <c r="K65" s="22"/>
    </row>
    <row r="66" spans="1:11" x14ac:dyDescent="0.25">
      <c r="A66" s="14"/>
      <c r="B66" s="15" t="s">
        <v>149</v>
      </c>
      <c r="C66" s="16" t="s">
        <v>150</v>
      </c>
      <c r="D66" s="16" t="s">
        <v>148</v>
      </c>
      <c r="E66" s="17">
        <v>9</v>
      </c>
      <c r="F66" s="17">
        <v>9374517</v>
      </c>
      <c r="G66" s="18">
        <f t="shared" si="0"/>
        <v>5.6560886118423666E-4</v>
      </c>
      <c r="H66" s="19" t="s">
        <v>18</v>
      </c>
      <c r="K66" s="22"/>
    </row>
    <row r="67" spans="1:11" x14ac:dyDescent="0.25">
      <c r="A67" s="14"/>
      <c r="B67" s="15" t="s">
        <v>151</v>
      </c>
      <c r="C67" s="16" t="s">
        <v>152</v>
      </c>
      <c r="D67" s="16" t="s">
        <v>148</v>
      </c>
      <c r="E67" s="17">
        <v>25</v>
      </c>
      <c r="F67" s="17">
        <v>24714200</v>
      </c>
      <c r="G67" s="18">
        <f t="shared" si="0"/>
        <v>1.4911243445480404E-3</v>
      </c>
      <c r="H67" s="19" t="s">
        <v>17</v>
      </c>
      <c r="K67" s="22"/>
    </row>
    <row r="68" spans="1:11" x14ac:dyDescent="0.25">
      <c r="A68" s="14"/>
      <c r="B68" s="15" t="s">
        <v>153</v>
      </c>
      <c r="C68" s="16" t="s">
        <v>154</v>
      </c>
      <c r="D68" s="16" t="s">
        <v>94</v>
      </c>
      <c r="E68" s="17">
        <v>500</v>
      </c>
      <c r="F68" s="17">
        <v>50950500</v>
      </c>
      <c r="G68" s="18">
        <f t="shared" si="0"/>
        <v>3.0740841668714719E-3</v>
      </c>
      <c r="H68" s="19" t="s">
        <v>17</v>
      </c>
      <c r="K68" s="22"/>
    </row>
    <row r="69" spans="1:11" x14ac:dyDescent="0.25">
      <c r="A69" s="14"/>
      <c r="B69" s="15" t="s">
        <v>155</v>
      </c>
      <c r="C69" s="16" t="s">
        <v>156</v>
      </c>
      <c r="D69" s="16" t="s">
        <v>94</v>
      </c>
      <c r="E69" s="17">
        <v>11601</v>
      </c>
      <c r="F69" s="17">
        <v>1928898.27</v>
      </c>
      <c r="G69" s="18">
        <f t="shared" si="0"/>
        <v>1.1637953761617203E-4</v>
      </c>
      <c r="H69" s="19"/>
      <c r="K69" s="22"/>
    </row>
    <row r="70" spans="1:11" x14ac:dyDescent="0.25">
      <c r="A70" s="14"/>
      <c r="B70" s="15" t="s">
        <v>157</v>
      </c>
      <c r="C70" s="16" t="s">
        <v>158</v>
      </c>
      <c r="D70" s="16" t="s">
        <v>159</v>
      </c>
      <c r="E70" s="17">
        <v>500</v>
      </c>
      <c r="F70" s="17">
        <v>50448450</v>
      </c>
      <c r="G70" s="18">
        <f t="shared" si="0"/>
        <v>3.0437931205426266E-3</v>
      </c>
      <c r="H70" s="19" t="s">
        <v>18</v>
      </c>
      <c r="K70" s="22"/>
    </row>
    <row r="71" spans="1:11" x14ac:dyDescent="0.25">
      <c r="A71" s="14"/>
      <c r="B71" s="15" t="s">
        <v>160</v>
      </c>
      <c r="C71" s="16" t="s">
        <v>161</v>
      </c>
      <c r="D71" s="16" t="s">
        <v>162</v>
      </c>
      <c r="E71" s="17">
        <v>450</v>
      </c>
      <c r="F71" s="17">
        <v>44931690</v>
      </c>
      <c r="G71" s="18">
        <f t="shared" ref="G71:G133" si="2">+F71/$F$147</f>
        <v>2.7109409489558933E-3</v>
      </c>
      <c r="H71" s="19" t="s">
        <v>29</v>
      </c>
      <c r="K71" s="22"/>
    </row>
    <row r="72" spans="1:11" x14ac:dyDescent="0.25">
      <c r="A72" s="14"/>
      <c r="B72" s="15" t="s">
        <v>163</v>
      </c>
      <c r="C72" s="16" t="s">
        <v>164</v>
      </c>
      <c r="D72" s="16" t="s">
        <v>162</v>
      </c>
      <c r="E72" s="17">
        <v>450</v>
      </c>
      <c r="F72" s="17">
        <v>44862615</v>
      </c>
      <c r="G72" s="18">
        <f t="shared" si="2"/>
        <v>2.7067733281508641E-3</v>
      </c>
      <c r="H72" s="19" t="s">
        <v>29</v>
      </c>
      <c r="K72" s="22"/>
    </row>
    <row r="73" spans="1:11" x14ac:dyDescent="0.25">
      <c r="A73" s="14"/>
      <c r="B73" s="15" t="s">
        <v>165</v>
      </c>
      <c r="C73" s="16" t="s">
        <v>166</v>
      </c>
      <c r="D73" s="16" t="s">
        <v>42</v>
      </c>
      <c r="E73" s="17">
        <v>5</v>
      </c>
      <c r="F73" s="17">
        <v>51593900</v>
      </c>
      <c r="G73" s="18">
        <f t="shared" si="2"/>
        <v>3.1129035259153497E-3</v>
      </c>
      <c r="H73" s="19" t="s">
        <v>17</v>
      </c>
      <c r="K73" s="22"/>
    </row>
    <row r="74" spans="1:11" x14ac:dyDescent="0.25">
      <c r="A74" s="14"/>
      <c r="B74" s="15" t="s">
        <v>167</v>
      </c>
      <c r="C74" s="16" t="s">
        <v>168</v>
      </c>
      <c r="D74" s="16" t="s">
        <v>42</v>
      </c>
      <c r="E74" s="17">
        <v>1400</v>
      </c>
      <c r="F74" s="17">
        <v>142055200</v>
      </c>
      <c r="G74" s="18">
        <f t="shared" si="2"/>
        <v>8.5708607597915678E-3</v>
      </c>
      <c r="H74" s="19" t="s">
        <v>17</v>
      </c>
      <c r="K74" s="22"/>
    </row>
    <row r="75" spans="1:11" x14ac:dyDescent="0.25">
      <c r="A75" s="14"/>
      <c r="B75" s="15" t="s">
        <v>169</v>
      </c>
      <c r="C75" s="16" t="s">
        <v>170</v>
      </c>
      <c r="D75" s="16" t="s">
        <v>42</v>
      </c>
      <c r="E75" s="17">
        <v>500</v>
      </c>
      <c r="F75" s="17">
        <v>50151650</v>
      </c>
      <c r="G75" s="18">
        <f t="shared" si="2"/>
        <v>3.0258857755562684E-3</v>
      </c>
      <c r="H75" s="19" t="s">
        <v>17</v>
      </c>
      <c r="K75" s="22"/>
    </row>
    <row r="76" spans="1:11" x14ac:dyDescent="0.25">
      <c r="A76" s="14"/>
      <c r="B76" s="15" t="s">
        <v>171</v>
      </c>
      <c r="C76" s="16" t="s">
        <v>172</v>
      </c>
      <c r="D76" s="16" t="s">
        <v>42</v>
      </c>
      <c r="E76" s="17">
        <v>2500</v>
      </c>
      <c r="F76" s="17">
        <v>247844000</v>
      </c>
      <c r="G76" s="18">
        <f t="shared" si="2"/>
        <v>1.4953598419134122E-2</v>
      </c>
      <c r="H76" s="19" t="s">
        <v>17</v>
      </c>
      <c r="K76" s="22"/>
    </row>
    <row r="77" spans="1:11" x14ac:dyDescent="0.25">
      <c r="A77" s="14"/>
      <c r="B77" s="15" t="s">
        <v>173</v>
      </c>
      <c r="C77" s="16" t="s">
        <v>174</v>
      </c>
      <c r="D77" s="16" t="s">
        <v>16</v>
      </c>
      <c r="E77" s="17">
        <v>1400</v>
      </c>
      <c r="F77" s="17">
        <v>140064260</v>
      </c>
      <c r="G77" s="18">
        <f t="shared" si="2"/>
        <v>8.4507379517486433E-3</v>
      </c>
      <c r="H77" s="25" t="s">
        <v>17</v>
      </c>
      <c r="K77" s="22"/>
    </row>
    <row r="78" spans="1:11" x14ac:dyDescent="0.25">
      <c r="A78" s="14"/>
      <c r="B78" s="15" t="s">
        <v>175</v>
      </c>
      <c r="C78" s="16" t="s">
        <v>176</v>
      </c>
      <c r="D78" s="16" t="s">
        <v>97</v>
      </c>
      <c r="E78" s="17">
        <v>11</v>
      </c>
      <c r="F78" s="17">
        <v>11240856</v>
      </c>
      <c r="G78" s="18">
        <f t="shared" si="2"/>
        <v>6.7821390274250856E-4</v>
      </c>
      <c r="H78" s="19" t="s">
        <v>18</v>
      </c>
      <c r="K78" s="22"/>
    </row>
    <row r="79" spans="1:11" x14ac:dyDescent="0.25">
      <c r="A79" s="14"/>
      <c r="B79" s="15" t="s">
        <v>177</v>
      </c>
      <c r="C79" s="16" t="s">
        <v>178</v>
      </c>
      <c r="D79" s="16" t="s">
        <v>97</v>
      </c>
      <c r="E79" s="17">
        <v>1</v>
      </c>
      <c r="F79" s="17">
        <v>1070315</v>
      </c>
      <c r="G79" s="18">
        <f t="shared" si="2"/>
        <v>6.4577156162648827E-5</v>
      </c>
      <c r="H79" s="19" t="s">
        <v>18</v>
      </c>
      <c r="K79" s="22"/>
    </row>
    <row r="80" spans="1:11" x14ac:dyDescent="0.25">
      <c r="A80" s="14"/>
      <c r="B80" s="15" t="s">
        <v>179</v>
      </c>
      <c r="C80" s="16" t="s">
        <v>180</v>
      </c>
      <c r="D80" s="16" t="s">
        <v>97</v>
      </c>
      <c r="E80" s="17">
        <v>6</v>
      </c>
      <c r="F80" s="17">
        <v>6408864</v>
      </c>
      <c r="G80" s="18">
        <f t="shared" si="2"/>
        <v>3.8667701690920731E-4</v>
      </c>
      <c r="H80" s="19" t="s">
        <v>18</v>
      </c>
      <c r="K80" s="22"/>
    </row>
    <row r="81" spans="1:11" x14ac:dyDescent="0.25">
      <c r="A81" s="14"/>
      <c r="B81" s="15" t="s">
        <v>181</v>
      </c>
      <c r="C81" s="16" t="s">
        <v>182</v>
      </c>
      <c r="D81" s="16" t="s">
        <v>97</v>
      </c>
      <c r="E81" s="17">
        <v>44</v>
      </c>
      <c r="F81" s="17">
        <v>47244120</v>
      </c>
      <c r="G81" s="18">
        <f t="shared" si="2"/>
        <v>2.8504607662294939E-3</v>
      </c>
      <c r="H81" s="19" t="s">
        <v>18</v>
      </c>
      <c r="K81" s="22"/>
    </row>
    <row r="82" spans="1:11" x14ac:dyDescent="0.25">
      <c r="A82" s="14"/>
      <c r="B82" s="15" t="s">
        <v>183</v>
      </c>
      <c r="C82" s="16" t="s">
        <v>184</v>
      </c>
      <c r="D82" s="16" t="s">
        <v>97</v>
      </c>
      <c r="E82" s="17">
        <v>29</v>
      </c>
      <c r="F82" s="17">
        <v>29811681</v>
      </c>
      <c r="G82" s="18">
        <f t="shared" si="2"/>
        <v>1.7986794349402475E-3</v>
      </c>
      <c r="H82" s="19" t="s">
        <v>18</v>
      </c>
      <c r="K82" s="22"/>
    </row>
    <row r="83" spans="1:11" x14ac:dyDescent="0.25">
      <c r="A83" s="14"/>
      <c r="B83" s="15" t="s">
        <v>185</v>
      </c>
      <c r="C83" s="16" t="s">
        <v>186</v>
      </c>
      <c r="D83" s="16" t="s">
        <v>97</v>
      </c>
      <c r="E83" s="17">
        <v>50</v>
      </c>
      <c r="F83" s="17">
        <v>50824850</v>
      </c>
      <c r="G83" s="18">
        <f t="shared" si="2"/>
        <v>3.0665031092652188E-3</v>
      </c>
      <c r="H83" s="19" t="s">
        <v>17</v>
      </c>
      <c r="K83" s="22"/>
    </row>
    <row r="84" spans="1:11" x14ac:dyDescent="0.25">
      <c r="A84" s="14"/>
      <c r="B84" s="15" t="s">
        <v>187</v>
      </c>
      <c r="C84" s="16" t="s">
        <v>188</v>
      </c>
      <c r="D84" s="16" t="s">
        <v>97</v>
      </c>
      <c r="E84" s="17">
        <v>10</v>
      </c>
      <c r="F84" s="17">
        <v>10254690</v>
      </c>
      <c r="G84" s="18">
        <f t="shared" si="2"/>
        <v>6.1871385295875821E-4</v>
      </c>
      <c r="H84" s="19" t="s">
        <v>18</v>
      </c>
      <c r="K84" s="22"/>
    </row>
    <row r="85" spans="1:11" x14ac:dyDescent="0.25">
      <c r="B85" s="15" t="s">
        <v>189</v>
      </c>
      <c r="C85" s="16" t="s">
        <v>190</v>
      </c>
      <c r="D85" s="16" t="s">
        <v>97</v>
      </c>
      <c r="E85" s="17">
        <v>130</v>
      </c>
      <c r="F85" s="17">
        <v>13383071</v>
      </c>
      <c r="G85" s="18">
        <f t="shared" si="2"/>
        <v>8.0746384559948878E-4</v>
      </c>
      <c r="H85" s="19" t="s">
        <v>18</v>
      </c>
    </row>
    <row r="86" spans="1:11" x14ac:dyDescent="0.25">
      <c r="B86" s="15" t="s">
        <v>191</v>
      </c>
      <c r="C86" s="16" t="s">
        <v>192</v>
      </c>
      <c r="D86" s="16" t="s">
        <v>97</v>
      </c>
      <c r="E86" s="17">
        <v>6000</v>
      </c>
      <c r="F86" s="17">
        <v>603344400</v>
      </c>
      <c r="G86" s="18">
        <f t="shared" si="2"/>
        <v>3.6402615621251369E-2</v>
      </c>
      <c r="H86" s="19" t="s">
        <v>17</v>
      </c>
    </row>
    <row r="87" spans="1:11" x14ac:dyDescent="0.25">
      <c r="B87" s="15" t="s">
        <v>193</v>
      </c>
      <c r="C87" s="16" t="s">
        <v>194</v>
      </c>
      <c r="D87" s="16" t="s">
        <v>16</v>
      </c>
      <c r="E87" s="17">
        <v>740</v>
      </c>
      <c r="F87" s="17">
        <v>744245380</v>
      </c>
      <c r="G87" s="18">
        <f t="shared" si="2"/>
        <v>4.4903836840173149E-2</v>
      </c>
      <c r="H87" s="19" t="s">
        <v>18</v>
      </c>
    </row>
    <row r="88" spans="1:11" x14ac:dyDescent="0.25">
      <c r="A88" s="26" t="s">
        <v>195</v>
      </c>
      <c r="B88" s="15" t="s">
        <v>196</v>
      </c>
      <c r="C88" s="16" t="s">
        <v>197</v>
      </c>
      <c r="D88" s="16" t="s">
        <v>16</v>
      </c>
      <c r="E88" s="17">
        <v>20</v>
      </c>
      <c r="F88" s="17">
        <v>19564380</v>
      </c>
      <c r="G88" s="18">
        <f t="shared" si="2"/>
        <v>1.1804113952298188E-3</v>
      </c>
      <c r="H88" s="19" t="s">
        <v>18</v>
      </c>
    </row>
    <row r="89" spans="1:11" x14ac:dyDescent="0.25">
      <c r="B89" s="15" t="s">
        <v>198</v>
      </c>
      <c r="C89" s="16" t="s">
        <v>199</v>
      </c>
      <c r="D89" s="16" t="s">
        <v>16</v>
      </c>
      <c r="E89" s="17">
        <v>2500</v>
      </c>
      <c r="F89" s="17">
        <v>252866500</v>
      </c>
      <c r="G89" s="18">
        <f t="shared" si="2"/>
        <v>1.5256629551863181E-2</v>
      </c>
      <c r="H89" s="19" t="s">
        <v>18</v>
      </c>
    </row>
    <row r="90" spans="1:11" x14ac:dyDescent="0.25">
      <c r="B90" s="15" t="s">
        <v>200</v>
      </c>
      <c r="C90" s="16" t="s">
        <v>201</v>
      </c>
      <c r="D90" s="16" t="s">
        <v>16</v>
      </c>
      <c r="E90" s="17">
        <v>1500</v>
      </c>
      <c r="F90" s="17">
        <v>153219150</v>
      </c>
      <c r="G90" s="18">
        <f t="shared" si="2"/>
        <v>9.2444345605343439E-3</v>
      </c>
      <c r="H90" s="19" t="s">
        <v>17</v>
      </c>
    </row>
    <row r="91" spans="1:11" x14ac:dyDescent="0.25">
      <c r="B91" s="15" t="s">
        <v>202</v>
      </c>
      <c r="C91" s="16" t="s">
        <v>203</v>
      </c>
      <c r="D91" s="16" t="s">
        <v>42</v>
      </c>
      <c r="E91" s="17">
        <v>1</v>
      </c>
      <c r="F91" s="17">
        <v>10196390</v>
      </c>
      <c r="G91" s="18">
        <f t="shared" si="2"/>
        <v>6.1519633876500925E-4</v>
      </c>
      <c r="H91" s="19" t="s">
        <v>29</v>
      </c>
    </row>
    <row r="92" spans="1:11" x14ac:dyDescent="0.25">
      <c r="A92" s="1" t="s">
        <v>204</v>
      </c>
      <c r="B92" s="15" t="s">
        <v>205</v>
      </c>
      <c r="C92" s="16" t="s">
        <v>206</v>
      </c>
      <c r="D92" s="16" t="s">
        <v>42</v>
      </c>
      <c r="E92" s="17">
        <v>1</v>
      </c>
      <c r="F92" s="17">
        <v>10200810</v>
      </c>
      <c r="G92" s="18">
        <f t="shared" si="2"/>
        <v>6.1546301822875489E-4</v>
      </c>
      <c r="H92" s="19" t="s">
        <v>29</v>
      </c>
    </row>
    <row r="93" spans="1:11" x14ac:dyDescent="0.25">
      <c r="B93" s="15" t="s">
        <v>207</v>
      </c>
      <c r="C93" s="16" t="s">
        <v>208</v>
      </c>
      <c r="D93" s="16" t="s">
        <v>97</v>
      </c>
      <c r="E93" s="17">
        <v>4</v>
      </c>
      <c r="F93" s="17">
        <v>4143860</v>
      </c>
      <c r="G93" s="18">
        <f t="shared" si="2"/>
        <v>2.5001863408076502E-4</v>
      </c>
      <c r="H93" s="19" t="s">
        <v>17</v>
      </c>
    </row>
    <row r="94" spans="1:11" x14ac:dyDescent="0.25">
      <c r="B94" s="15" t="s">
        <v>209</v>
      </c>
      <c r="C94" s="16" t="s">
        <v>210</v>
      </c>
      <c r="D94" s="16" t="s">
        <v>97</v>
      </c>
      <c r="E94" s="17">
        <v>150</v>
      </c>
      <c r="F94" s="17">
        <v>148355100</v>
      </c>
      <c r="G94" s="18">
        <f t="shared" si="2"/>
        <v>8.9509634642375227E-3</v>
      </c>
      <c r="H94" s="19" t="s">
        <v>17</v>
      </c>
    </row>
    <row r="95" spans="1:11" x14ac:dyDescent="0.25">
      <c r="B95" s="15" t="s">
        <v>211</v>
      </c>
      <c r="C95" s="16" t="s">
        <v>212</v>
      </c>
      <c r="D95" s="16" t="s">
        <v>97</v>
      </c>
      <c r="E95" s="17">
        <v>9</v>
      </c>
      <c r="F95" s="17">
        <v>9257040</v>
      </c>
      <c r="G95" s="18">
        <f t="shared" si="2"/>
        <v>5.5852091924703175E-4</v>
      </c>
      <c r="H95" s="19" t="s">
        <v>17</v>
      </c>
    </row>
    <row r="96" spans="1:11" x14ac:dyDescent="0.25">
      <c r="B96" s="15" t="s">
        <v>213</v>
      </c>
      <c r="C96" s="16" t="s">
        <v>214</v>
      </c>
      <c r="D96" s="16" t="s">
        <v>16</v>
      </c>
      <c r="E96" s="17">
        <v>1450</v>
      </c>
      <c r="F96" s="17">
        <v>143624095</v>
      </c>
      <c r="G96" s="18">
        <f t="shared" si="2"/>
        <v>8.6655196008036065E-3</v>
      </c>
      <c r="H96" s="19" t="s">
        <v>17</v>
      </c>
    </row>
    <row r="97" spans="1:8" x14ac:dyDescent="0.25">
      <c r="B97" s="15" t="s">
        <v>215</v>
      </c>
      <c r="C97" s="16" t="s">
        <v>216</v>
      </c>
      <c r="D97" s="16" t="s">
        <v>97</v>
      </c>
      <c r="E97" s="17">
        <v>1000</v>
      </c>
      <c r="F97" s="17">
        <v>100772000</v>
      </c>
      <c r="G97" s="18">
        <f t="shared" si="2"/>
        <v>6.0800504345192288E-3</v>
      </c>
      <c r="H97" s="19" t="s">
        <v>18</v>
      </c>
    </row>
    <row r="98" spans="1:8" x14ac:dyDescent="0.25">
      <c r="B98" s="15" t="s">
        <v>217</v>
      </c>
      <c r="C98" s="16" t="s">
        <v>218</v>
      </c>
      <c r="D98" s="16" t="s">
        <v>97</v>
      </c>
      <c r="E98" s="17">
        <v>3450</v>
      </c>
      <c r="F98" s="17">
        <v>348213330</v>
      </c>
      <c r="G98" s="18">
        <f t="shared" si="2"/>
        <v>2.1009353871828361E-2</v>
      </c>
      <c r="H98" s="19" t="s">
        <v>18</v>
      </c>
    </row>
    <row r="99" spans="1:8" x14ac:dyDescent="0.25">
      <c r="B99" s="15" t="s">
        <v>219</v>
      </c>
      <c r="C99" s="16" t="s">
        <v>220</v>
      </c>
      <c r="D99" s="16" t="s">
        <v>97</v>
      </c>
      <c r="E99" s="17">
        <v>2500</v>
      </c>
      <c r="F99" s="17">
        <v>252263250</v>
      </c>
      <c r="G99" s="18">
        <f t="shared" si="2"/>
        <v>1.5220232631839527E-2</v>
      </c>
      <c r="H99" s="19" t="s">
        <v>18</v>
      </c>
    </row>
    <row r="100" spans="1:8" x14ac:dyDescent="0.25">
      <c r="B100" s="15" t="s">
        <v>221</v>
      </c>
      <c r="C100" s="16" t="s">
        <v>222</v>
      </c>
      <c r="D100" s="16" t="s">
        <v>16</v>
      </c>
      <c r="E100" s="17">
        <v>3000</v>
      </c>
      <c r="F100" s="17">
        <v>295711800</v>
      </c>
      <c r="G100" s="18">
        <f t="shared" si="2"/>
        <v>1.7841688743723091E-2</v>
      </c>
      <c r="H100" s="19" t="s">
        <v>18</v>
      </c>
    </row>
    <row r="101" spans="1:8" x14ac:dyDescent="0.25">
      <c r="B101" s="15" t="s">
        <v>223</v>
      </c>
      <c r="C101" s="16" t="s">
        <v>224</v>
      </c>
      <c r="D101" s="16" t="s">
        <v>16</v>
      </c>
      <c r="E101" s="17">
        <v>2470</v>
      </c>
      <c r="F101" s="17">
        <v>247627380</v>
      </c>
      <c r="G101" s="18">
        <f t="shared" si="2"/>
        <v>1.4940528712021773E-2</v>
      </c>
      <c r="H101" s="19" t="s">
        <v>26</v>
      </c>
    </row>
    <row r="102" spans="1:8" x14ac:dyDescent="0.25">
      <c r="B102" s="15" t="s">
        <v>225</v>
      </c>
      <c r="C102" s="16" t="s">
        <v>226</v>
      </c>
      <c r="D102" s="16" t="s">
        <v>106</v>
      </c>
      <c r="E102" s="17">
        <v>1500</v>
      </c>
      <c r="F102" s="17">
        <v>149624700</v>
      </c>
      <c r="G102" s="18">
        <f t="shared" si="2"/>
        <v>9.027564425136041E-3</v>
      </c>
      <c r="H102" s="24" t="s">
        <v>21</v>
      </c>
    </row>
    <row r="103" spans="1:8" x14ac:dyDescent="0.25">
      <c r="A103" s="26" t="s">
        <v>227</v>
      </c>
      <c r="B103" s="15" t="s">
        <v>228</v>
      </c>
      <c r="C103" s="16" t="s">
        <v>229</v>
      </c>
      <c r="D103" s="16" t="s">
        <v>230</v>
      </c>
      <c r="E103" s="17">
        <v>52</v>
      </c>
      <c r="F103" s="17">
        <v>52011180</v>
      </c>
      <c r="G103" s="18">
        <f t="shared" si="2"/>
        <v>3.1380799980039874E-3</v>
      </c>
      <c r="H103" s="19" t="s">
        <v>29</v>
      </c>
    </row>
    <row r="104" spans="1:8" x14ac:dyDescent="0.25">
      <c r="B104" s="15" t="s">
        <v>231</v>
      </c>
      <c r="C104" s="16" t="s">
        <v>232</v>
      </c>
      <c r="D104" s="16" t="s">
        <v>230</v>
      </c>
      <c r="E104" s="17">
        <v>20</v>
      </c>
      <c r="F104" s="17">
        <v>19995040</v>
      </c>
      <c r="G104" s="18">
        <f t="shared" si="2"/>
        <v>1.2063951458761298E-3</v>
      </c>
      <c r="H104" s="19" t="s">
        <v>29</v>
      </c>
    </row>
    <row r="105" spans="1:8" x14ac:dyDescent="0.25">
      <c r="B105" s="15" t="s">
        <v>233</v>
      </c>
      <c r="C105" s="16" t="s">
        <v>234</v>
      </c>
      <c r="D105" s="16" t="s">
        <v>16</v>
      </c>
      <c r="E105" s="17">
        <v>7</v>
      </c>
      <c r="F105" s="17">
        <v>7125741</v>
      </c>
      <c r="G105" s="18">
        <f t="shared" si="2"/>
        <v>4.2992959019689478E-4</v>
      </c>
      <c r="H105" s="19" t="s">
        <v>17</v>
      </c>
    </row>
    <row r="106" spans="1:8" x14ac:dyDescent="0.25">
      <c r="B106" s="15" t="s">
        <v>235</v>
      </c>
      <c r="C106" s="16" t="s">
        <v>236</v>
      </c>
      <c r="D106" s="16" t="s">
        <v>237</v>
      </c>
      <c r="E106" s="17">
        <v>2500</v>
      </c>
      <c r="F106" s="17">
        <v>251118000</v>
      </c>
      <c r="G106" s="18">
        <f t="shared" si="2"/>
        <v>1.5151134293410865E-2</v>
      </c>
      <c r="H106" s="24" t="s">
        <v>29</v>
      </c>
    </row>
    <row r="107" spans="1:8" x14ac:dyDescent="0.25">
      <c r="B107" s="15" t="s">
        <v>238</v>
      </c>
      <c r="C107" s="16" t="s">
        <v>239</v>
      </c>
      <c r="D107" s="16" t="s">
        <v>240</v>
      </c>
      <c r="E107" s="17">
        <v>7450</v>
      </c>
      <c r="F107" s="17">
        <v>760243445</v>
      </c>
      <c r="G107" s="18">
        <f t="shared" si="2"/>
        <v>4.5869075617360429E-2</v>
      </c>
      <c r="H107" s="19" t="s">
        <v>17</v>
      </c>
    </row>
    <row r="108" spans="1:8" x14ac:dyDescent="0.25">
      <c r="B108" s="15" t="s">
        <v>241</v>
      </c>
      <c r="C108" s="16" t="s">
        <v>242</v>
      </c>
      <c r="D108" s="16" t="s">
        <v>240</v>
      </c>
      <c r="E108" s="17">
        <v>625</v>
      </c>
      <c r="F108" s="17">
        <v>63000812.5</v>
      </c>
      <c r="G108" s="18">
        <f t="shared" si="2"/>
        <v>3.801136401140093E-3</v>
      </c>
      <c r="H108" s="19" t="s">
        <v>17</v>
      </c>
    </row>
    <row r="109" spans="1:8" x14ac:dyDescent="0.25">
      <c r="A109" s="1" t="s">
        <v>243</v>
      </c>
      <c r="B109" s="15" t="s">
        <v>244</v>
      </c>
      <c r="C109" s="16" t="s">
        <v>245</v>
      </c>
      <c r="D109" s="16" t="s">
        <v>246</v>
      </c>
      <c r="E109" s="17">
        <v>8</v>
      </c>
      <c r="F109" s="17">
        <v>8096088</v>
      </c>
      <c r="G109" s="18">
        <f t="shared" si="2"/>
        <v>4.8847520504014918E-4</v>
      </c>
      <c r="H109" s="19" t="s">
        <v>17</v>
      </c>
    </row>
    <row r="110" spans="1:8" x14ac:dyDescent="0.25">
      <c r="A110" s="1" t="s">
        <v>247</v>
      </c>
      <c r="B110" s="15" t="s">
        <v>248</v>
      </c>
      <c r="C110" s="16" t="s">
        <v>249</v>
      </c>
      <c r="D110" s="16" t="s">
        <v>246</v>
      </c>
      <c r="E110" s="17">
        <v>10</v>
      </c>
      <c r="F110" s="17">
        <v>9798670</v>
      </c>
      <c r="G110" s="18">
        <f t="shared" si="2"/>
        <v>5.9120001380552666E-4</v>
      </c>
      <c r="H110" s="19" t="s">
        <v>17</v>
      </c>
    </row>
    <row r="111" spans="1:8" x14ac:dyDescent="0.25">
      <c r="B111" s="15" t="s">
        <v>250</v>
      </c>
      <c r="C111" s="16" t="s">
        <v>251</v>
      </c>
      <c r="D111" s="16" t="s">
        <v>94</v>
      </c>
      <c r="E111" s="17">
        <v>17</v>
      </c>
      <c r="F111" s="17">
        <v>17246500</v>
      </c>
      <c r="G111" s="18">
        <f t="shared" si="2"/>
        <v>1.0405627537305587E-3</v>
      </c>
      <c r="H111" s="19" t="s">
        <v>17</v>
      </c>
    </row>
    <row r="112" spans="1:8" x14ac:dyDescent="0.25">
      <c r="B112" s="15" t="s">
        <v>252</v>
      </c>
      <c r="C112" s="16" t="s">
        <v>253</v>
      </c>
      <c r="D112" s="16" t="s">
        <v>94</v>
      </c>
      <c r="E112" s="17">
        <v>2500</v>
      </c>
      <c r="F112" s="17">
        <v>247197000</v>
      </c>
      <c r="G112" s="18">
        <f t="shared" si="2"/>
        <v>1.4914561855097147E-2</v>
      </c>
      <c r="H112" s="19" t="s">
        <v>17</v>
      </c>
    </row>
    <row r="113" spans="2:12" x14ac:dyDescent="0.25">
      <c r="B113" s="15" t="s">
        <v>254</v>
      </c>
      <c r="C113" s="16" t="s">
        <v>255</v>
      </c>
      <c r="D113" s="16" t="s">
        <v>94</v>
      </c>
      <c r="E113" s="17">
        <v>7500</v>
      </c>
      <c r="F113" s="17">
        <v>734822250</v>
      </c>
      <c r="G113" s="18">
        <f t="shared" si="2"/>
        <v>4.4335294927230748E-2</v>
      </c>
      <c r="H113" s="19" t="s">
        <v>17</v>
      </c>
    </row>
    <row r="114" spans="2:12" x14ac:dyDescent="0.25">
      <c r="B114" s="15" t="s">
        <v>256</v>
      </c>
      <c r="C114" s="16" t="s">
        <v>257</v>
      </c>
      <c r="D114" s="16" t="s">
        <v>240</v>
      </c>
      <c r="E114" s="17">
        <v>2000</v>
      </c>
      <c r="F114" s="17">
        <v>202303200</v>
      </c>
      <c r="G114" s="18">
        <f t="shared" si="2"/>
        <v>1.220590698869359E-2</v>
      </c>
      <c r="H114" s="19" t="s">
        <v>17</v>
      </c>
    </row>
    <row r="115" spans="2:12" x14ac:dyDescent="0.25">
      <c r="B115" s="15" t="s">
        <v>258</v>
      </c>
      <c r="C115" s="16" t="s">
        <v>259</v>
      </c>
      <c r="D115" s="16" t="s">
        <v>240</v>
      </c>
      <c r="E115" s="17">
        <v>1500</v>
      </c>
      <c r="F115" s="17">
        <v>151767600</v>
      </c>
      <c r="G115" s="18">
        <f t="shared" si="2"/>
        <v>9.1568556972764312E-3</v>
      </c>
      <c r="H115" s="19" t="s">
        <v>17</v>
      </c>
    </row>
    <row r="116" spans="2:12" x14ac:dyDescent="0.25">
      <c r="B116" s="15" t="s">
        <v>260</v>
      </c>
      <c r="C116" s="16" t="s">
        <v>261</v>
      </c>
      <c r="D116" s="16" t="s">
        <v>230</v>
      </c>
      <c r="E116" s="17">
        <v>40</v>
      </c>
      <c r="F116" s="17">
        <v>8077544</v>
      </c>
      <c r="G116" s="18">
        <f t="shared" si="2"/>
        <v>4.873563579868236E-4</v>
      </c>
      <c r="H116" s="19" t="s">
        <v>17</v>
      </c>
    </row>
    <row r="117" spans="2:12" x14ac:dyDescent="0.25">
      <c r="B117" s="15" t="s">
        <v>262</v>
      </c>
      <c r="C117" s="16" t="s">
        <v>263</v>
      </c>
      <c r="D117" s="16" t="s">
        <v>230</v>
      </c>
      <c r="E117" s="17">
        <v>140</v>
      </c>
      <c r="F117" s="17">
        <v>14205800</v>
      </c>
      <c r="G117" s="18">
        <f t="shared" si="2"/>
        <v>8.5710296970084208E-4</v>
      </c>
      <c r="H117" s="19" t="s">
        <v>26</v>
      </c>
    </row>
    <row r="118" spans="2:12" x14ac:dyDescent="0.25">
      <c r="B118" s="15" t="s">
        <v>264</v>
      </c>
      <c r="C118" s="16" t="s">
        <v>265</v>
      </c>
      <c r="D118" s="16" t="s">
        <v>230</v>
      </c>
      <c r="E118" s="17">
        <v>200</v>
      </c>
      <c r="F118" s="17">
        <v>20277840</v>
      </c>
      <c r="G118" s="18">
        <f t="shared" si="2"/>
        <v>1.2234578047782261E-3</v>
      </c>
      <c r="H118" s="19" t="s">
        <v>26</v>
      </c>
    </row>
    <row r="119" spans="2:12" x14ac:dyDescent="0.25">
      <c r="B119" s="15" t="s">
        <v>266</v>
      </c>
      <c r="C119" s="16" t="s">
        <v>267</v>
      </c>
      <c r="D119" s="16" t="s">
        <v>230</v>
      </c>
      <c r="E119" s="17">
        <v>100</v>
      </c>
      <c r="F119" s="17">
        <v>10200020</v>
      </c>
      <c r="G119" s="18">
        <f t="shared" si="2"/>
        <v>6.1541535379971437E-4</v>
      </c>
      <c r="H119" s="19" t="s">
        <v>26</v>
      </c>
    </row>
    <row r="120" spans="2:12" x14ac:dyDescent="0.25">
      <c r="B120" s="15" t="s">
        <v>268</v>
      </c>
      <c r="C120" s="16" t="s">
        <v>269</v>
      </c>
      <c r="D120" s="16" t="s">
        <v>230</v>
      </c>
      <c r="E120" s="17">
        <v>100</v>
      </c>
      <c r="F120" s="17">
        <v>10185660</v>
      </c>
      <c r="G120" s="18">
        <f t="shared" si="2"/>
        <v>6.1454894721614268E-4</v>
      </c>
      <c r="H120" s="19" t="s">
        <v>26</v>
      </c>
      <c r="J120" s="27" t="s">
        <v>18</v>
      </c>
    </row>
    <row r="121" spans="2:12" x14ac:dyDescent="0.25">
      <c r="B121" s="15" t="s">
        <v>270</v>
      </c>
      <c r="C121" s="16" t="s">
        <v>271</v>
      </c>
      <c r="D121" s="16" t="s">
        <v>230</v>
      </c>
      <c r="E121" s="17">
        <v>100</v>
      </c>
      <c r="F121" s="17">
        <v>10194120</v>
      </c>
      <c r="G121" s="18">
        <f t="shared" si="2"/>
        <v>6.1505937894991826E-4</v>
      </c>
      <c r="H121" s="19" t="s">
        <v>26</v>
      </c>
      <c r="J121" s="27" t="s">
        <v>18</v>
      </c>
      <c r="L121" s="20" t="s">
        <v>18</v>
      </c>
    </row>
    <row r="122" spans="2:12" x14ac:dyDescent="0.25">
      <c r="B122" s="15" t="s">
        <v>272</v>
      </c>
      <c r="C122" s="16" t="s">
        <v>273</v>
      </c>
      <c r="D122" s="16" t="s">
        <v>230</v>
      </c>
      <c r="E122" s="17">
        <v>100</v>
      </c>
      <c r="F122" s="17">
        <v>10176520</v>
      </c>
      <c r="G122" s="18">
        <f t="shared" si="2"/>
        <v>6.1399748787256008E-4</v>
      </c>
      <c r="H122" s="19" t="s">
        <v>26</v>
      </c>
      <c r="J122" s="27" t="s">
        <v>18</v>
      </c>
      <c r="L122" s="20" t="s">
        <v>274</v>
      </c>
    </row>
    <row r="123" spans="2:12" x14ac:dyDescent="0.25">
      <c r="B123" s="28" t="s">
        <v>275</v>
      </c>
      <c r="C123" s="16" t="s">
        <v>276</v>
      </c>
      <c r="D123" s="16" t="s">
        <v>230</v>
      </c>
      <c r="E123" s="17">
        <v>100</v>
      </c>
      <c r="F123" s="17">
        <v>10164550</v>
      </c>
      <c r="G123" s="18">
        <f t="shared" si="2"/>
        <v>6.1327528127051582E-4</v>
      </c>
      <c r="H123" s="19" t="s">
        <v>26</v>
      </c>
      <c r="J123" s="27"/>
      <c r="L123" s="20"/>
    </row>
    <row r="124" spans="2:12" x14ac:dyDescent="0.25">
      <c r="B124" s="28" t="s">
        <v>277</v>
      </c>
      <c r="C124" s="16" t="s">
        <v>278</v>
      </c>
      <c r="D124" s="16" t="s">
        <v>230</v>
      </c>
      <c r="E124" s="17">
        <v>100</v>
      </c>
      <c r="F124" s="17">
        <v>10153810</v>
      </c>
      <c r="G124" s="18">
        <f t="shared" si="2"/>
        <v>6.126272863744461E-4</v>
      </c>
      <c r="H124" s="19" t="s">
        <v>26</v>
      </c>
      <c r="J124" s="27"/>
      <c r="L124" s="20"/>
    </row>
    <row r="125" spans="2:12" x14ac:dyDescent="0.25">
      <c r="B125" s="28" t="s">
        <v>279</v>
      </c>
      <c r="C125" s="16" t="s">
        <v>280</v>
      </c>
      <c r="D125" s="16" t="s">
        <v>281</v>
      </c>
      <c r="E125" s="17">
        <v>17</v>
      </c>
      <c r="F125" s="17">
        <v>17694093</v>
      </c>
      <c r="G125" s="18">
        <f t="shared" si="2"/>
        <v>1.0675681521957849E-3</v>
      </c>
      <c r="H125" s="19" t="s">
        <v>18</v>
      </c>
      <c r="J125" s="27"/>
      <c r="L125" s="20"/>
    </row>
    <row r="126" spans="2:12" x14ac:dyDescent="0.25">
      <c r="B126" s="28" t="s">
        <v>282</v>
      </c>
      <c r="C126" s="16" t="s">
        <v>283</v>
      </c>
      <c r="D126" s="16" t="s">
        <v>281</v>
      </c>
      <c r="E126" s="17">
        <v>22</v>
      </c>
      <c r="F126" s="17">
        <v>21712262</v>
      </c>
      <c r="G126" s="18">
        <f t="shared" si="2"/>
        <v>1.3100032549467643E-3</v>
      </c>
      <c r="H126" s="19" t="s">
        <v>18</v>
      </c>
      <c r="J126" s="27"/>
      <c r="L126" s="20"/>
    </row>
    <row r="127" spans="2:12" x14ac:dyDescent="0.25">
      <c r="B127" s="28" t="s">
        <v>284</v>
      </c>
      <c r="C127" s="16" t="s">
        <v>285</v>
      </c>
      <c r="D127" s="16" t="s">
        <v>281</v>
      </c>
      <c r="E127" s="17">
        <v>5</v>
      </c>
      <c r="F127" s="17">
        <v>4901440</v>
      </c>
      <c r="G127" s="18">
        <f t="shared" si="2"/>
        <v>2.9572701148900416E-4</v>
      </c>
      <c r="H127" s="19" t="s">
        <v>17</v>
      </c>
      <c r="J127" s="27"/>
      <c r="L127" s="20"/>
    </row>
    <row r="128" spans="2:12" x14ac:dyDescent="0.25">
      <c r="B128" s="28" t="s">
        <v>286</v>
      </c>
      <c r="C128" s="16" t="s">
        <v>287</v>
      </c>
      <c r="D128" s="16" t="s">
        <v>281</v>
      </c>
      <c r="E128" s="17">
        <v>50</v>
      </c>
      <c r="F128" s="17">
        <v>48920150</v>
      </c>
      <c r="G128" s="18">
        <f t="shared" si="2"/>
        <v>2.9515835675013478E-3</v>
      </c>
      <c r="H128" s="19" t="s">
        <v>17</v>
      </c>
      <c r="J128" s="27"/>
      <c r="L128" s="20"/>
    </row>
    <row r="129" spans="2:12" x14ac:dyDescent="0.25">
      <c r="B129" s="28" t="s">
        <v>288</v>
      </c>
      <c r="C129" s="16" t="s">
        <v>289</v>
      </c>
      <c r="D129" s="16" t="s">
        <v>281</v>
      </c>
      <c r="E129" s="17">
        <v>15</v>
      </c>
      <c r="F129" s="17">
        <v>14530620</v>
      </c>
      <c r="G129" s="18">
        <f t="shared" si="2"/>
        <v>8.7670089355013092E-4</v>
      </c>
      <c r="H129" s="19" t="s">
        <v>17</v>
      </c>
      <c r="J129" s="27"/>
      <c r="L129" s="20"/>
    </row>
    <row r="130" spans="2:12" x14ac:dyDescent="0.25">
      <c r="B130" s="15" t="s">
        <v>290</v>
      </c>
      <c r="C130" s="16" t="s">
        <v>291</v>
      </c>
      <c r="D130" s="16" t="s">
        <v>281</v>
      </c>
      <c r="E130" s="17">
        <v>9</v>
      </c>
      <c r="F130" s="17">
        <v>8668971</v>
      </c>
      <c r="G130" s="18">
        <f t="shared" si="2"/>
        <v>5.2303994061231882E-4</v>
      </c>
      <c r="H130" s="19" t="s">
        <v>17</v>
      </c>
      <c r="J130" s="27" t="s">
        <v>18</v>
      </c>
      <c r="L130" s="20" t="s">
        <v>274</v>
      </c>
    </row>
    <row r="131" spans="2:12" x14ac:dyDescent="0.25">
      <c r="B131" s="15" t="s">
        <v>292</v>
      </c>
      <c r="C131" s="16" t="s">
        <v>293</v>
      </c>
      <c r="D131" s="16" t="s">
        <v>16</v>
      </c>
      <c r="E131" s="17">
        <v>2400</v>
      </c>
      <c r="F131" s="17">
        <v>242595600</v>
      </c>
      <c r="G131" s="18">
        <f t="shared" si="2"/>
        <v>1.4636937673088287E-2</v>
      </c>
      <c r="H131" s="19" t="s">
        <v>17</v>
      </c>
      <c r="J131" s="27" t="s">
        <v>274</v>
      </c>
      <c r="L131" s="20" t="s">
        <v>17</v>
      </c>
    </row>
    <row r="132" spans="2:12" x14ac:dyDescent="0.25">
      <c r="B132" s="15" t="s">
        <v>294</v>
      </c>
      <c r="C132" s="16" t="s">
        <v>295</v>
      </c>
      <c r="D132" s="16" t="s">
        <v>16</v>
      </c>
      <c r="E132" s="17">
        <v>2425</v>
      </c>
      <c r="F132" s="17">
        <v>240824082.5</v>
      </c>
      <c r="G132" s="18">
        <f t="shared" si="2"/>
        <v>1.4530053660211364E-2</v>
      </c>
      <c r="H132" s="19" t="s">
        <v>17</v>
      </c>
      <c r="J132" s="27" t="s">
        <v>17</v>
      </c>
      <c r="L132" s="20" t="s">
        <v>296</v>
      </c>
    </row>
    <row r="133" spans="2:12" x14ac:dyDescent="0.25">
      <c r="B133" s="28" t="s">
        <v>297</v>
      </c>
      <c r="C133" s="16" t="s">
        <v>298</v>
      </c>
      <c r="D133" s="16" t="s">
        <v>16</v>
      </c>
      <c r="E133" s="17">
        <v>2500</v>
      </c>
      <c r="F133" s="17">
        <v>248937000</v>
      </c>
      <c r="G133" s="18">
        <f t="shared" si="2"/>
        <v>1.5019544268426877E-2</v>
      </c>
      <c r="H133" s="24" t="s">
        <v>17</v>
      </c>
      <c r="J133" s="27"/>
      <c r="L133" s="20"/>
    </row>
    <row r="134" spans="2:12" x14ac:dyDescent="0.25">
      <c r="B134" s="15"/>
      <c r="C134" s="16"/>
      <c r="D134" s="16"/>
      <c r="E134" s="17"/>
      <c r="F134" s="17"/>
      <c r="G134" s="18"/>
      <c r="H134" s="19"/>
      <c r="J134" s="20" t="s">
        <v>296</v>
      </c>
      <c r="L134" s="22" t="s">
        <v>29</v>
      </c>
    </row>
    <row r="135" spans="2:12" x14ac:dyDescent="0.25">
      <c r="B135" s="29"/>
      <c r="C135" s="29" t="s">
        <v>299</v>
      </c>
      <c r="D135" s="29"/>
      <c r="E135" s="30"/>
      <c r="F135" s="31">
        <f>SUM(F7:F134)</f>
        <v>15592723678.970001</v>
      </c>
      <c r="G135" s="32">
        <f>+F135/$F$147</f>
        <v>0.94078262195510476</v>
      </c>
      <c r="H135" s="33"/>
      <c r="J135" s="20" t="s">
        <v>18</v>
      </c>
      <c r="L135" s="22" t="s">
        <v>32</v>
      </c>
    </row>
    <row r="136" spans="2:12" x14ac:dyDescent="0.25">
      <c r="G136" s="34"/>
      <c r="J136" s="20" t="s">
        <v>18</v>
      </c>
      <c r="L136" s="22" t="s">
        <v>300</v>
      </c>
    </row>
    <row r="137" spans="2:12" x14ac:dyDescent="0.25">
      <c r="B137" s="35"/>
      <c r="C137" s="35" t="s">
        <v>301</v>
      </c>
      <c r="D137" s="35"/>
      <c r="E137" s="35"/>
      <c r="F137" s="35" t="s">
        <v>11</v>
      </c>
      <c r="G137" s="36" t="s">
        <v>12</v>
      </c>
    </row>
    <row r="138" spans="2:12" x14ac:dyDescent="0.25">
      <c r="B138" s="37"/>
      <c r="C138" s="29" t="s">
        <v>302</v>
      </c>
      <c r="D138" s="16"/>
      <c r="E138" s="38"/>
      <c r="F138" s="39" t="s">
        <v>303</v>
      </c>
      <c r="G138" s="40">
        <v>0</v>
      </c>
    </row>
    <row r="139" spans="2:12" x14ac:dyDescent="0.25">
      <c r="B139" s="37" t="s">
        <v>304</v>
      </c>
      <c r="C139" s="29" t="s">
        <v>305</v>
      </c>
      <c r="D139" s="29"/>
      <c r="E139" s="30"/>
      <c r="F139" s="17">
        <v>607964608.55999994</v>
      </c>
      <c r="G139" s="40">
        <f>+F139/$F$147</f>
        <v>3.6681374612467156E-2</v>
      </c>
    </row>
    <row r="140" spans="2:12" x14ac:dyDescent="0.25">
      <c r="B140" s="37"/>
      <c r="C140" s="29" t="s">
        <v>306</v>
      </c>
      <c r="D140" s="16"/>
      <c r="E140" s="38"/>
      <c r="F140" s="30" t="s">
        <v>303</v>
      </c>
      <c r="G140" s="40">
        <v>0</v>
      </c>
    </row>
    <row r="141" spans="2:12" x14ac:dyDescent="0.25">
      <c r="B141" s="37"/>
      <c r="C141" s="29" t="s">
        <v>307</v>
      </c>
      <c r="D141" s="16"/>
      <c r="E141" s="38"/>
      <c r="F141" s="30" t="s">
        <v>303</v>
      </c>
      <c r="G141" s="40">
        <v>0</v>
      </c>
    </row>
    <row r="142" spans="2:12" x14ac:dyDescent="0.25">
      <c r="B142" s="37"/>
      <c r="C142" s="29" t="s">
        <v>308</v>
      </c>
      <c r="D142" s="16"/>
      <c r="E142" s="38"/>
      <c r="F142" s="30" t="s">
        <v>303</v>
      </c>
      <c r="G142" s="40">
        <v>0</v>
      </c>
    </row>
    <row r="143" spans="2:12" x14ac:dyDescent="0.25">
      <c r="B143" s="16" t="s">
        <v>204</v>
      </c>
      <c r="C143" s="16" t="s">
        <v>309</v>
      </c>
      <c r="D143" s="16"/>
      <c r="E143" s="38"/>
      <c r="F143" s="17">
        <v>373516332.19999999</v>
      </c>
      <c r="G143" s="40">
        <f>+F143/$F$147</f>
        <v>2.253600343242804E-2</v>
      </c>
    </row>
    <row r="144" spans="2:12" x14ac:dyDescent="0.25">
      <c r="B144" s="37"/>
      <c r="C144" s="16"/>
      <c r="D144" s="16"/>
      <c r="E144" s="38"/>
      <c r="F144" s="39"/>
      <c r="G144" s="40"/>
    </row>
    <row r="145" spans="2:7" x14ac:dyDescent="0.25">
      <c r="B145" s="37"/>
      <c r="C145" s="16" t="s">
        <v>310</v>
      </c>
      <c r="D145" s="16"/>
      <c r="E145" s="38"/>
      <c r="F145" s="41">
        <f>SUM(F138:F144)</f>
        <v>981480940.75999999</v>
      </c>
      <c r="G145" s="40">
        <f>+F145/$F$147</f>
        <v>5.92173780448952E-2</v>
      </c>
    </row>
    <row r="146" spans="2:7" x14ac:dyDescent="0.25">
      <c r="B146" s="37"/>
      <c r="C146" s="16"/>
      <c r="D146" s="16"/>
      <c r="E146" s="38"/>
      <c r="F146" s="41"/>
      <c r="G146" s="40"/>
    </row>
    <row r="147" spans="2:7" x14ac:dyDescent="0.25">
      <c r="B147" s="42"/>
      <c r="C147" s="43" t="s">
        <v>311</v>
      </c>
      <c r="D147" s="44"/>
      <c r="E147" s="45"/>
      <c r="F147" s="45">
        <f>+F145+F135</f>
        <v>16574204619.730001</v>
      </c>
      <c r="G147" s="46">
        <v>1</v>
      </c>
    </row>
    <row r="148" spans="2:7" x14ac:dyDescent="0.25">
      <c r="F148" s="47"/>
    </row>
    <row r="149" spans="2:7" x14ac:dyDescent="0.25">
      <c r="C149" s="29" t="s">
        <v>312</v>
      </c>
      <c r="D149" s="48">
        <v>5.829457862200087</v>
      </c>
      <c r="F149" s="5">
        <v>0</v>
      </c>
    </row>
    <row r="150" spans="2:7" x14ac:dyDescent="0.25">
      <c r="C150" s="29" t="s">
        <v>313</v>
      </c>
      <c r="D150" s="48">
        <v>4.3242736457469118</v>
      </c>
    </row>
    <row r="151" spans="2:7" x14ac:dyDescent="0.25">
      <c r="C151" s="29" t="s">
        <v>314</v>
      </c>
      <c r="D151" s="48">
        <v>7.3440482713259394</v>
      </c>
    </row>
    <row r="152" spans="2:7" x14ac:dyDescent="0.25">
      <c r="C152" s="29" t="s">
        <v>315</v>
      </c>
      <c r="D152" s="49">
        <v>20.139199999999999</v>
      </c>
    </row>
    <row r="153" spans="2:7" x14ac:dyDescent="0.25">
      <c r="C153" s="29" t="s">
        <v>316</v>
      </c>
      <c r="D153" s="49">
        <v>19.9496</v>
      </c>
    </row>
    <row r="154" spans="2:7" x14ac:dyDescent="0.25">
      <c r="C154" s="29" t="s">
        <v>317</v>
      </c>
      <c r="D154" s="50"/>
    </row>
    <row r="155" spans="2:7" x14ac:dyDescent="0.25">
      <c r="C155" s="29" t="s">
        <v>318</v>
      </c>
      <c r="D155" s="51">
        <v>0</v>
      </c>
    </row>
    <row r="156" spans="2:7" x14ac:dyDescent="0.25">
      <c r="C156" s="29" t="s">
        <v>319</v>
      </c>
      <c r="D156" s="51">
        <v>0</v>
      </c>
      <c r="F156" s="47"/>
      <c r="G156" s="52"/>
    </row>
    <row r="157" spans="2:7" s="1" customFormat="1" x14ac:dyDescent="0.25">
      <c r="B157" s="53"/>
      <c r="C157" s="14"/>
      <c r="E157" s="54"/>
      <c r="G157" s="55"/>
    </row>
    <row r="158" spans="2:7" s="1" customFormat="1" x14ac:dyDescent="0.25">
      <c r="E158" s="54"/>
      <c r="F158" s="54"/>
      <c r="G158" s="55"/>
    </row>
    <row r="159" spans="2:7" s="1" customFormat="1" x14ac:dyDescent="0.25">
      <c r="C159" s="56" t="s">
        <v>320</v>
      </c>
      <c r="D159" s="56"/>
      <c r="E159" s="56"/>
      <c r="F159" s="56"/>
      <c r="G159" s="57"/>
    </row>
    <row r="160" spans="2:7" s="1" customFormat="1" x14ac:dyDescent="0.25">
      <c r="C160" s="56" t="s">
        <v>321</v>
      </c>
      <c r="D160" s="56"/>
      <c r="E160" s="56"/>
      <c r="F160" s="56" t="s">
        <v>11</v>
      </c>
      <c r="G160" s="57" t="s">
        <v>12</v>
      </c>
    </row>
    <row r="161" spans="3:8" s="1" customFormat="1" x14ac:dyDescent="0.25">
      <c r="C161" s="14" t="s">
        <v>322</v>
      </c>
      <c r="E161" s="54"/>
      <c r="F161" s="58">
        <f>SUMIF(Table1345676857[[Industry ]],A109,Table1345676857[Market Value])</f>
        <v>0</v>
      </c>
      <c r="G161" s="59">
        <f>+F161/$F$147</f>
        <v>0</v>
      </c>
    </row>
    <row r="162" spans="3:8" s="1" customFormat="1" x14ac:dyDescent="0.25">
      <c r="C162" s="1" t="s">
        <v>323</v>
      </c>
      <c r="E162" s="54"/>
      <c r="F162" s="58">
        <f>SUMIF(Table1345676857[[Industry ]],A110,Table1345676857[Market Value])</f>
        <v>0</v>
      </c>
      <c r="G162" s="59">
        <f>+F162/$F$147</f>
        <v>0</v>
      </c>
    </row>
    <row r="163" spans="3:8" s="1" customFormat="1" x14ac:dyDescent="0.25">
      <c r="C163" s="1" t="s">
        <v>324</v>
      </c>
      <c r="E163" s="54"/>
      <c r="F163" s="58">
        <f t="shared" ref="F163:F172" si="3">SUMIF($E$175:$E$184,C163,$H$175:$H$184)</f>
        <v>14444651189.6</v>
      </c>
      <c r="G163" s="59">
        <f>+F163/$F$147</f>
        <v>0.87151398941974134</v>
      </c>
    </row>
    <row r="164" spans="3:8" s="1" customFormat="1" x14ac:dyDescent="0.25">
      <c r="C164" s="1" t="s">
        <v>325</v>
      </c>
      <c r="E164" s="54"/>
      <c r="F164" s="58">
        <f t="shared" si="3"/>
        <v>0</v>
      </c>
      <c r="G164" s="59">
        <f t="shared" ref="G164:G172" si="4">+F164/$F$147</f>
        <v>0</v>
      </c>
    </row>
    <row r="165" spans="3:8" s="1" customFormat="1" x14ac:dyDescent="0.25">
      <c r="C165" s="1" t="s">
        <v>326</v>
      </c>
      <c r="E165" s="54"/>
      <c r="F165" s="58">
        <f t="shared" si="3"/>
        <v>1144774707.5</v>
      </c>
      <c r="G165" s="59">
        <f>+F165/$F$147</f>
        <v>6.9069661788611889E-2</v>
      </c>
    </row>
    <row r="166" spans="3:8" s="1" customFormat="1" x14ac:dyDescent="0.25">
      <c r="C166" s="1" t="s">
        <v>327</v>
      </c>
      <c r="E166" s="54"/>
      <c r="F166" s="58">
        <f t="shared" si="3"/>
        <v>0</v>
      </c>
      <c r="G166" s="59">
        <f t="shared" si="4"/>
        <v>0</v>
      </c>
    </row>
    <row r="167" spans="3:8" s="1" customFormat="1" x14ac:dyDescent="0.25">
      <c r="C167" s="1" t="s">
        <v>328</v>
      </c>
      <c r="E167" s="54"/>
      <c r="F167" s="58">
        <f t="shared" si="3"/>
        <v>0</v>
      </c>
      <c r="G167" s="59">
        <f t="shared" si="4"/>
        <v>0</v>
      </c>
    </row>
    <row r="168" spans="3:8" s="1" customFormat="1" x14ac:dyDescent="0.25">
      <c r="C168" s="1" t="s">
        <v>329</v>
      </c>
      <c r="E168" s="54"/>
      <c r="F168" s="58">
        <f t="shared" si="3"/>
        <v>0</v>
      </c>
      <c r="G168" s="59">
        <f t="shared" si="4"/>
        <v>0</v>
      </c>
    </row>
    <row r="169" spans="3:8" s="1" customFormat="1" x14ac:dyDescent="0.25">
      <c r="C169" s="1" t="s">
        <v>330</v>
      </c>
      <c r="E169" s="54"/>
      <c r="F169" s="58">
        <f t="shared" si="3"/>
        <v>0</v>
      </c>
      <c r="G169" s="59">
        <f t="shared" si="4"/>
        <v>0</v>
      </c>
    </row>
    <row r="170" spans="3:8" s="1" customFormat="1" x14ac:dyDescent="0.25">
      <c r="C170" s="1" t="s">
        <v>331</v>
      </c>
      <c r="E170" s="54"/>
      <c r="F170" s="58">
        <f t="shared" si="3"/>
        <v>0</v>
      </c>
      <c r="G170" s="59">
        <f t="shared" si="4"/>
        <v>0</v>
      </c>
    </row>
    <row r="171" spans="3:8" s="1" customFormat="1" x14ac:dyDescent="0.25">
      <c r="C171" s="1" t="s">
        <v>332</v>
      </c>
      <c r="E171" s="54"/>
      <c r="F171" s="58">
        <f t="shared" si="3"/>
        <v>0</v>
      </c>
      <c r="G171" s="60">
        <f t="shared" si="4"/>
        <v>0</v>
      </c>
    </row>
    <row r="172" spans="3:8" s="1" customFormat="1" x14ac:dyDescent="0.25">
      <c r="C172" s="1" t="s">
        <v>333</v>
      </c>
      <c r="E172" s="54"/>
      <c r="F172" s="58">
        <f t="shared" si="3"/>
        <v>0</v>
      </c>
      <c r="G172" s="60">
        <f t="shared" si="4"/>
        <v>0</v>
      </c>
    </row>
    <row r="173" spans="3:8" s="1" customFormat="1" x14ac:dyDescent="0.25">
      <c r="C173" s="1" t="s">
        <v>334</v>
      </c>
      <c r="E173" s="54"/>
      <c r="F173" s="61">
        <f>SUM(F161:F172)</f>
        <v>15589425897.1</v>
      </c>
      <c r="G173" s="62">
        <f>SUM(G161:G172)</f>
        <v>0.94058365120835319</v>
      </c>
      <c r="H173" s="23">
        <f>F135-H185</f>
        <v>3297781.8700008392</v>
      </c>
    </row>
    <row r="174" spans="3:8" s="1" customFormat="1" x14ac:dyDescent="0.25">
      <c r="E174" s="54"/>
      <c r="G174" s="55"/>
    </row>
    <row r="175" spans="3:8" s="1" customFormat="1" x14ac:dyDescent="0.25">
      <c r="E175" s="1" t="s">
        <v>324</v>
      </c>
      <c r="F175" s="1" t="s">
        <v>17</v>
      </c>
      <c r="G175" s="62">
        <f>H175/$F$147</f>
        <v>0.61297186922056368</v>
      </c>
      <c r="H175" s="21">
        <f t="shared" ref="H175:H184" si="5">SUMIF($H$7:$H$134,F175,$F$7:$F$134)</f>
        <v>10159521186.6</v>
      </c>
    </row>
    <row r="176" spans="3:8" s="1" customFormat="1" x14ac:dyDescent="0.25">
      <c r="C176" s="1" t="s">
        <v>324</v>
      </c>
      <c r="E176" s="1" t="s">
        <v>324</v>
      </c>
      <c r="F176" s="1" t="s">
        <v>26</v>
      </c>
      <c r="G176" s="62">
        <f t="shared" ref="G176:G184" si="6">H176/$F$147</f>
        <v>5.1927898426900224E-2</v>
      </c>
      <c r="H176" s="21">
        <f t="shared" si="5"/>
        <v>860663614</v>
      </c>
    </row>
    <row r="177" spans="3:8" s="1" customFormat="1" x14ac:dyDescent="0.25">
      <c r="C177" s="1" t="s">
        <v>324</v>
      </c>
      <c r="E177" s="1" t="s">
        <v>324</v>
      </c>
      <c r="F177" s="20" t="s">
        <v>296</v>
      </c>
      <c r="G177" s="62">
        <f t="shared" si="6"/>
        <v>0</v>
      </c>
      <c r="H177" s="21">
        <f t="shared" si="5"/>
        <v>0</v>
      </c>
    </row>
    <row r="178" spans="3:8" s="1" customFormat="1" x14ac:dyDescent="0.25">
      <c r="C178" s="1" t="s">
        <v>324</v>
      </c>
      <c r="E178" s="1" t="s">
        <v>324</v>
      </c>
      <c r="F178" s="22" t="s">
        <v>300</v>
      </c>
      <c r="G178" s="62">
        <f t="shared" si="6"/>
        <v>0</v>
      </c>
      <c r="H178" s="21">
        <f t="shared" si="5"/>
        <v>0</v>
      </c>
    </row>
    <row r="179" spans="3:8" s="1" customFormat="1" x14ac:dyDescent="0.25">
      <c r="C179" s="1" t="s">
        <v>324</v>
      </c>
      <c r="E179" s="1" t="s">
        <v>324</v>
      </c>
      <c r="F179" s="1" t="s">
        <v>18</v>
      </c>
      <c r="G179" s="62">
        <f t="shared" si="6"/>
        <v>0.20661422177227745</v>
      </c>
      <c r="H179" s="21">
        <f t="shared" si="5"/>
        <v>3424466389</v>
      </c>
    </row>
    <row r="180" spans="3:8" s="1" customFormat="1" x14ac:dyDescent="0.25">
      <c r="C180" s="1" t="s">
        <v>324</v>
      </c>
      <c r="E180" s="1" t="s">
        <v>326</v>
      </c>
      <c r="F180" s="1" t="s">
        <v>29</v>
      </c>
      <c r="G180" s="62">
        <f t="shared" si="6"/>
        <v>5.0320157536077673E-2</v>
      </c>
      <c r="H180" s="21">
        <f t="shared" si="5"/>
        <v>834016587.5</v>
      </c>
    </row>
    <row r="181" spans="3:8" s="1" customFormat="1" x14ac:dyDescent="0.25">
      <c r="C181" s="1" t="s">
        <v>326</v>
      </c>
      <c r="E181" s="1" t="s">
        <v>326</v>
      </c>
      <c r="F181" s="1" t="s">
        <v>83</v>
      </c>
      <c r="G181" s="62">
        <f t="shared" si="6"/>
        <v>6.2110491792442325E-4</v>
      </c>
      <c r="H181" s="21">
        <f t="shared" si="5"/>
        <v>10294320</v>
      </c>
    </row>
    <row r="182" spans="3:8" s="1" customFormat="1" x14ac:dyDescent="0.25">
      <c r="C182" s="1" t="s">
        <v>327</v>
      </c>
      <c r="E182" s="1" t="s">
        <v>324</v>
      </c>
      <c r="F182" s="1" t="s">
        <v>32</v>
      </c>
      <c r="G182" s="62">
        <f t="shared" si="6"/>
        <v>0</v>
      </c>
      <c r="H182" s="21">
        <f t="shared" si="5"/>
        <v>0</v>
      </c>
    </row>
    <row r="183" spans="3:8" s="1" customFormat="1" x14ac:dyDescent="0.25">
      <c r="C183" s="1" t="s">
        <v>324</v>
      </c>
      <c r="E183" s="1" t="s">
        <v>326</v>
      </c>
      <c r="F183" s="1" t="s">
        <v>21</v>
      </c>
      <c r="G183" s="62">
        <f t="shared" si="6"/>
        <v>1.8128399334609798E-2</v>
      </c>
      <c r="H183" s="21">
        <f t="shared" si="5"/>
        <v>300463800</v>
      </c>
    </row>
    <row r="184" spans="3:8" s="1" customFormat="1" x14ac:dyDescent="0.25">
      <c r="C184" s="1" t="s">
        <v>327</v>
      </c>
      <c r="E184" s="1" t="s">
        <v>324</v>
      </c>
      <c r="F184" s="1" t="s">
        <v>335</v>
      </c>
      <c r="G184" s="62">
        <f t="shared" si="6"/>
        <v>0</v>
      </c>
      <c r="H184" s="21">
        <f t="shared" si="5"/>
        <v>0</v>
      </c>
    </row>
    <row r="185" spans="3:8" s="1" customFormat="1" x14ac:dyDescent="0.25">
      <c r="C185" s="1" t="s">
        <v>324</v>
      </c>
      <c r="E185" s="54"/>
      <c r="G185" s="63">
        <f>SUM(G175:G184)</f>
        <v>0.9405836512083533</v>
      </c>
      <c r="H185" s="64">
        <f>SUM(H175:H184)</f>
        <v>15589425897.1</v>
      </c>
    </row>
    <row r="186" spans="3:8" s="1" customFormat="1" x14ac:dyDescent="0.25">
      <c r="E186" s="54"/>
      <c r="G186" s="55"/>
      <c r="H186" s="23">
        <f>+H185-F135</f>
        <v>-3297781.8700008392</v>
      </c>
    </row>
    <row r="187" spans="3:8" s="1" customFormat="1" x14ac:dyDescent="0.25">
      <c r="E187" s="54"/>
      <c r="G187" s="55"/>
    </row>
    <row r="188" spans="3:8" s="1" customFormat="1" x14ac:dyDescent="0.25">
      <c r="E188" s="54"/>
      <c r="G188" s="55"/>
    </row>
    <row r="189" spans="3:8" s="1" customFormat="1" x14ac:dyDescent="0.25">
      <c r="E189" s="54"/>
      <c r="G189" s="55"/>
    </row>
    <row r="190" spans="3:8" s="1" customFormat="1" x14ac:dyDescent="0.25">
      <c r="E190" s="54"/>
      <c r="F190" s="56"/>
      <c r="G190" s="55"/>
    </row>
    <row r="191" spans="3:8" s="1" customFormat="1" x14ac:dyDescent="0.25">
      <c r="E191" s="54"/>
      <c r="F191" s="56"/>
      <c r="G191" s="55"/>
    </row>
    <row r="192" spans="3:8" s="1" customFormat="1" x14ac:dyDescent="0.25">
      <c r="E192" s="54"/>
      <c r="F192" s="56"/>
      <c r="G192" s="55"/>
    </row>
    <row r="193" spans="5:7" s="1" customFormat="1" x14ac:dyDescent="0.25">
      <c r="E193" s="54"/>
      <c r="F193" s="56"/>
      <c r="G193" s="55"/>
    </row>
    <row r="194" spans="5:7" s="1" customFormat="1" x14ac:dyDescent="0.25">
      <c r="E194" s="54"/>
      <c r="F194" s="56"/>
      <c r="G194" s="55"/>
    </row>
    <row r="195" spans="5:7" s="1" customFormat="1" x14ac:dyDescent="0.25">
      <c r="E195" s="54"/>
      <c r="F195" s="56"/>
      <c r="G195" s="55"/>
    </row>
    <row r="196" spans="5:7" s="1" customFormat="1" x14ac:dyDescent="0.25">
      <c r="E196" s="54"/>
      <c r="F196" s="56"/>
      <c r="G196" s="55"/>
    </row>
    <row r="197" spans="5:7" s="1" customFormat="1" x14ac:dyDescent="0.25">
      <c r="E197" s="54"/>
      <c r="G197" s="55"/>
    </row>
    <row r="198" spans="5:7" s="1" customFormat="1" x14ac:dyDescent="0.25">
      <c r="E198" s="54"/>
      <c r="G198" s="55"/>
    </row>
    <row r="199" spans="5:7" s="1" customFormat="1" x14ac:dyDescent="0.25">
      <c r="E199" s="54"/>
      <c r="G199" s="55"/>
    </row>
    <row r="200" spans="5:7" s="1" customFormat="1" x14ac:dyDescent="0.25">
      <c r="E200" s="54"/>
      <c r="G200" s="55"/>
    </row>
    <row r="201" spans="5:7" s="1" customFormat="1" x14ac:dyDescent="0.25">
      <c r="E201" s="54"/>
      <c r="G201" s="55"/>
    </row>
    <row r="202" spans="5:7" s="1" customFormat="1" x14ac:dyDescent="0.25">
      <c r="E202" s="54"/>
      <c r="G202" s="55"/>
    </row>
    <row r="203" spans="5:7" s="1" customFormat="1" x14ac:dyDescent="0.25">
      <c r="E203" s="54"/>
      <c r="G203" s="55"/>
    </row>
    <row r="204" spans="5:7" s="1" customFormat="1" x14ac:dyDescent="0.25">
      <c r="E204" s="54"/>
      <c r="G204" s="55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2026-03-06T09:43:56Z</dcterms:created>
  <dcterms:modified xsi:type="dcterms:W3CDTF">2026-03-06T09:43:59Z</dcterms:modified>
</cp:coreProperties>
</file>