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2618CC1-76E0-4A00-AD31-CD6637E9E5C1}" xr6:coauthVersionLast="47" xr6:coauthVersionMax="47" xr10:uidLastSave="{00000000-0000-0000-0000-000000000000}"/>
  <bookViews>
    <workbookView xWindow="-120" yWindow="-120" windowWidth="20730" windowHeight="11040" xr2:uid="{A43E2988-0624-4902-951D-1EC6A91199F8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Port_E1!$C$6:$H$91</definedName>
    <definedName name="IN" localSheetId="0">#REF!</definedName>
    <definedName name="IN">#REF!</definedName>
    <definedName name="_xlnm.Print_Area" localSheetId="0">Port_E1!$B$2:$G$114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F123" i="1" s="1"/>
  <c r="G139" i="1"/>
  <c r="H138" i="1"/>
  <c r="G138" i="1"/>
  <c r="H137" i="1"/>
  <c r="G137" i="1"/>
  <c r="H136" i="1"/>
  <c r="G136" i="1"/>
  <c r="H135" i="1"/>
  <c r="G135" i="1"/>
  <c r="H134" i="1"/>
  <c r="F120" i="1" s="1"/>
  <c r="G134" i="1"/>
  <c r="H133" i="1"/>
  <c r="G133" i="1"/>
  <c r="H132" i="1"/>
  <c r="G132" i="1"/>
  <c r="F129" i="1"/>
  <c r="F128" i="1"/>
  <c r="F127" i="1"/>
  <c r="F126" i="1"/>
  <c r="G126" i="1" s="1"/>
  <c r="F125" i="1"/>
  <c r="G125" i="1" s="1"/>
  <c r="F124" i="1"/>
  <c r="F122" i="1"/>
  <c r="F121" i="1"/>
  <c r="F119" i="1"/>
  <c r="F118" i="1"/>
  <c r="F102" i="1"/>
  <c r="F104" i="1" s="1"/>
  <c r="F92" i="1"/>
  <c r="G89" i="1" l="1"/>
  <c r="G81" i="1"/>
  <c r="G73" i="1"/>
  <c r="G65" i="1"/>
  <c r="G57" i="1"/>
  <c r="G49" i="1"/>
  <c r="G41" i="1"/>
  <c r="G33" i="1"/>
  <c r="G25" i="1"/>
  <c r="G17" i="1"/>
  <c r="G9" i="1"/>
  <c r="G23" i="1"/>
  <c r="G63" i="1"/>
  <c r="G128" i="1"/>
  <c r="G100" i="1"/>
  <c r="G86" i="1"/>
  <c r="G78" i="1"/>
  <c r="G70" i="1"/>
  <c r="G62" i="1"/>
  <c r="G54" i="1"/>
  <c r="G46" i="1"/>
  <c r="G38" i="1"/>
  <c r="G30" i="1"/>
  <c r="G22" i="1"/>
  <c r="G14" i="1"/>
  <c r="G58" i="1"/>
  <c r="G34" i="1"/>
  <c r="G18" i="1"/>
  <c r="G80" i="1"/>
  <c r="G64" i="1"/>
  <c r="G48" i="1"/>
  <c r="G32" i="1"/>
  <c r="G16" i="1"/>
  <c r="G124" i="1"/>
  <c r="G96" i="1"/>
  <c r="G85" i="1"/>
  <c r="G77" i="1"/>
  <c r="G69" i="1"/>
  <c r="G61" i="1"/>
  <c r="G53" i="1"/>
  <c r="G45" i="1"/>
  <c r="G37" i="1"/>
  <c r="G29" i="1"/>
  <c r="G21" i="1"/>
  <c r="G13" i="1"/>
  <c r="G92" i="1"/>
  <c r="G84" i="1"/>
  <c r="G76" i="1"/>
  <c r="G68" i="1"/>
  <c r="G60" i="1"/>
  <c r="G52" i="1"/>
  <c r="G44" i="1"/>
  <c r="G36" i="1"/>
  <c r="G28" i="1"/>
  <c r="G20" i="1"/>
  <c r="G12" i="1"/>
  <c r="G90" i="1"/>
  <c r="G82" i="1"/>
  <c r="G74" i="1"/>
  <c r="G66" i="1"/>
  <c r="G50" i="1"/>
  <c r="G42" i="1"/>
  <c r="G26" i="1"/>
  <c r="G10" i="1"/>
  <c r="G88" i="1"/>
  <c r="G72" i="1"/>
  <c r="G56" i="1"/>
  <c r="G40" i="1"/>
  <c r="G24" i="1"/>
  <c r="G8" i="1"/>
  <c r="G87" i="1"/>
  <c r="G79" i="1"/>
  <c r="G71" i="1"/>
  <c r="G55" i="1"/>
  <c r="G47" i="1"/>
  <c r="G39" i="1"/>
  <c r="G31" i="1"/>
  <c r="G15" i="1"/>
  <c r="G7" i="1"/>
  <c r="G83" i="1"/>
  <c r="G75" i="1"/>
  <c r="G67" i="1"/>
  <c r="G59" i="1"/>
  <c r="G51" i="1"/>
  <c r="G43" i="1"/>
  <c r="G35" i="1"/>
  <c r="G27" i="1"/>
  <c r="G19" i="1"/>
  <c r="G11" i="1"/>
  <c r="G127" i="1"/>
  <c r="G120" i="1"/>
  <c r="G118" i="1"/>
  <c r="G119" i="1"/>
  <c r="G129" i="1"/>
  <c r="G121" i="1"/>
  <c r="G123" i="1"/>
  <c r="G122" i="1"/>
  <c r="G102" i="1"/>
</calcChain>
</file>

<file path=xl/sharedStrings.xml><?xml version="1.0" encoding="utf-8"?>
<sst xmlns="http://schemas.openxmlformats.org/spreadsheetml/2006/main" count="332" uniqueCount="279">
  <si>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</si>
  <si>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</si>
  <si>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</si>
  <si>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</si>
  <si>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</si>
  <si>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</si>
  <si>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27-02-2026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</si>
  <si>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</si>
  <si>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</si>
  <si>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</si>
  <si>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</si>
  <si>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</si>
  <si>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</si>
  <si>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</si>
  <si>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IN8397D01015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</si>
  <si>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</si>
  <si>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</si>
  <si>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</si>
  <si>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</si>
  <si>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</si>
  <si>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</si>
  <si>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</si>
  <si>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</si>
  <si>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</si>
  <si>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</si>
  <si>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</si>
  <si>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</si>
  <si>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</si>
  <si>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</si>
  <si>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</si>
  <si>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</si>
  <si>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</si>
  <si>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</si>
  <si>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</si>
  <si>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</si>
  <si>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</si>
  <si>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</si>
  <si>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</si>
  <si>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</si>
  <si>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</si>
  <si>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</si>
  <si>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</si>
  <si>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INE041025011</t>
  </si>
  <si>
    <t>Embassy Office Parks REIT</t>
  </si>
  <si>
    <t>Real estate activities with own or leased property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</si>
  <si>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</si>
  <si>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</si>
  <si>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</si>
  <si>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</si>
  <si>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</si>
  <si>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</si>
  <si>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</si>
  <si>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</si>
  <si>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</si>
  <si>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</si>
  <si>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</si>
  <si>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</si>
  <si>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</si>
  <si>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</si>
  <si>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</si>
  <si>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</si>
  <si>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</si>
  <si>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</si>
  <si>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</si>
  <si>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</si>
  <si>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</si>
  <si>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</si>
  <si>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</si>
  <si>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</si>
  <si>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</si>
  <si>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</si>
  <si>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</si>
  <si>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</si>
  <si>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</si>
  <si>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INE0CCU25019</t>
  </si>
  <si>
    <t>Mindspace Business Parks REIT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</si>
  <si>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</si>
  <si>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</si>
  <si>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</si>
  <si>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</si>
  <si>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</si>
  <si>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</si>
  <si>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</si>
  <si>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</si>
  <si>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</si>
  <si>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</si>
  <si>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</si>
  <si>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</si>
  <si>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</si>
  <si>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</si>
  <si>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</si>
  <si>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</si>
  <si>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</si>
  <si>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</si>
  <si>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</si>
  <si>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</si>
  <si>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</si>
  <si>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</si>
  <si>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INE151A01013</t>
  </si>
  <si>
    <t>Tata Communications Limited</t>
  </si>
  <si>
    <t>Other telecommunications activities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</si>
  <si>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</si>
  <si>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</si>
  <si>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</si>
  <si>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</si>
  <si>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</si>
  <si>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</si>
  <si>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</si>
  <si>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</si>
  <si>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</si>
  <si>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</si>
  <si>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Manufacture of engines and turbines, except aircraft, vehicle</t>
  </si>
  <si>
    <t>INE171A01029</t>
  </si>
  <si>
    <t>Federal Bank</t>
  </si>
  <si>
    <t>INE192A01025</t>
  </si>
  <si>
    <t>Tata Consumer Products Limited</t>
  </si>
  <si>
    <t>Processing and blending of tea including manufacture of instant tea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</si>
  <si>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</si>
  <si>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</si>
  <si>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</si>
  <si>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</si>
  <si>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</si>
  <si>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</si>
  <si>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</si>
  <si>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</si>
  <si>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</si>
  <si>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</si>
  <si>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</si>
  <si>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</si>
  <si>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</si>
  <si>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</si>
  <si>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INE237A01036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</si>
  <si>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</si>
  <si>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</si>
  <si>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</si>
  <si>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</si>
  <si>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</si>
  <si>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</si>
  <si>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</si>
  <si>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</si>
  <si>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</si>
  <si>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</si>
  <si>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</si>
  <si>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</si>
  <si>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</si>
  <si>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</si>
  <si>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</si>
  <si>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</si>
  <si>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</si>
  <si>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</si>
  <si>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</si>
  <si>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</si>
  <si>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</si>
  <si>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</si>
  <si>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</si>
  <si>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</si>
  <si>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</si>
  <si>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</si>
  <si>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</si>
  <si>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</si>
  <si>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INE361B01024</t>
  </si>
  <si>
    <t>DIVI'S LABORATORIES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</si>
  <si>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</si>
  <si>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</si>
  <si>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</si>
  <si>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</si>
  <si>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</si>
  <si>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</si>
  <si>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</si>
  <si>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</si>
  <si>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</si>
  <si>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</si>
  <si>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</si>
  <si>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</si>
  <si>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</si>
  <si>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</si>
  <si>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</si>
  <si>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</si>
  <si>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</si>
  <si>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</si>
  <si>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</si>
  <si>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</si>
  <si>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</si>
  <si>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</si>
  <si>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</si>
  <si>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</si>
  <si>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</si>
  <si>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</si>
  <si>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</si>
  <si>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</si>
  <si>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</si>
  <si>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</si>
  <si>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</si>
  <si>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</si>
  <si>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</si>
  <si>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</si>
  <si>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</si>
  <si>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</si>
  <si>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</si>
  <si>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</si>
  <si>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</si>
  <si>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</si>
  <si>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</si>
  <si>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</si>
  <si>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</si>
  <si>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</si>
  <si>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</si>
  <si>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</si>
  <si>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02A</t>
  </si>
  <si>
    <t>INE765G01017</t>
  </si>
  <si>
    <t>ICICI LOMBARD GENERAL INSURANCE CO LTD</t>
  </si>
  <si>
    <t>Non-life insurance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</si>
  <si>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</si>
  <si>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</si>
  <si>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</si>
  <si>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</si>
  <si>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</si>
  <si>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</si>
  <si>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</si>
  <si>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</si>
  <si>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NCA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</si>
  <si>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</si>
  <si>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</si>
  <si>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</si>
  <si>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</si>
  <si>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</si>
  <si>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</si>
  <si>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</si>
  <si>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</si>
  <si>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</si>
  <si>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</si>
  <si>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</si>
  <si>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</si>
  <si>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>Manufacture of other electronic components n.e.c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</si>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</sst>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3" borderId="0" xfId="0" applyFont="1" applyFill="1"/>
    <xf numFmtId="9" fontId="1" fillId="0" borderId="0" xfId="3" applyFont="1"/>
    <xf numFmtId="0" fontId="4" fillId="4" borderId="1" xfId="1" applyFont="1" applyFill="1" applyBorder="1"/>
    <xf numFmtId="0" fontId="4" fillId="4" borderId="2" xfId="1" applyFont="1" applyFill="1" applyBorder="1"/>
    <xf numFmtId="164" fontId="4" fillId="4" borderId="2" xfId="2" applyFont="1" applyFill="1" applyBorder="1"/>
    <xf numFmtId="9" fontId="4" fillId="4" borderId="2" xfId="3" applyFont="1" applyFill="1" applyBorder="1"/>
    <xf numFmtId="0" fontId="4" fillId="4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0" fillId="0" borderId="5" xfId="2" quotePrefix="1" applyNumberFormat="1" applyFont="1" applyFill="1" applyBorder="1"/>
    <xf numFmtId="0" fontId="8" fillId="3" borderId="0" xfId="0" applyFont="1" applyFill="1"/>
    <xf numFmtId="10" fontId="1" fillId="0" borderId="4" xfId="3" applyNumberFormat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4" borderId="4" xfId="1" applyFont="1" applyFill="1" applyBorder="1"/>
    <xf numFmtId="9" fontId="3" fillId="4" borderId="4" xfId="3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9" fontId="0" fillId="0" borderId="4" xfId="3" applyFont="1" applyBorder="1"/>
    <xf numFmtId="165" fontId="9" fillId="0" borderId="4" xfId="2" applyNumberFormat="1" applyFont="1" applyFill="1" applyBorder="1" applyAlignment="1">
      <alignment vertical="center" wrapText="1"/>
    </xf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9" fontId="4" fillId="0" borderId="4" xfId="3" applyFont="1" applyBorder="1"/>
    <xf numFmtId="165" fontId="2" fillId="0" borderId="0" xfId="1" applyNumberFormat="1"/>
    <xf numFmtId="164" fontId="2" fillId="0" borderId="4" xfId="1" applyNumberFormat="1" applyBorder="1"/>
    <xf numFmtId="164" fontId="0" fillId="2" borderId="4" xfId="2" applyFont="1" applyFill="1" applyBorder="1" applyAlignment="1">
      <alignment horizontal="right"/>
    </xf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9" fontId="0" fillId="0" borderId="0" xfId="3" applyFont="1"/>
    <xf numFmtId="10" fontId="0" fillId="2" borderId="0" xfId="4" applyNumberFormat="1" applyFont="1" applyFill="1" applyBorder="1"/>
    <xf numFmtId="0" fontId="2" fillId="0" borderId="0" xfId="1" applyAlignment="1">
      <alignment vertical="top"/>
    </xf>
    <xf numFmtId="164" fontId="8" fillId="2" borderId="0" xfId="2" applyFont="1" applyFill="1" applyBorder="1"/>
    <xf numFmtId="9" fontId="5" fillId="2" borderId="0" xfId="3" applyFont="1" applyFill="1" applyBorder="1"/>
    <xf numFmtId="0" fontId="3" fillId="2" borderId="0" xfId="1" applyFont="1" applyFill="1"/>
    <xf numFmtId="9" fontId="3" fillId="2" borderId="0" xfId="3" applyFont="1" applyFill="1" applyBorder="1"/>
    <xf numFmtId="165" fontId="8" fillId="2" borderId="0" xfId="2" applyNumberFormat="1" applyFont="1" applyFill="1" applyBorder="1" applyAlignment="1">
      <alignment vertical="top"/>
    </xf>
    <xf numFmtId="9" fontId="8" fillId="2" borderId="0" xfId="3" applyFont="1" applyFill="1" applyBorder="1" applyAlignment="1">
      <alignment vertical="center"/>
    </xf>
  </cellXfs>
  <cellStyles count="5">
    <cellStyle name="Comma 2 14" xfId="2" xr:uid="{7FA74424-A41E-4DA5-B820-CD052D3629F5}"/>
    <cellStyle name="Normal" xfId="0" builtinId="0"/>
    <cellStyle name="Normal 2 14" xfId="1" xr:uid="{D18A8D84-CC64-469E-B154-D84BB5CC3CC6}"/>
    <cellStyle name="Percent 2 13" xfId="4" xr:uid="{A0850749-F554-4C4B-B492-CCA1950DB347}"/>
    <cellStyle name="Percent 3" xfId="3" xr:uid="{EBB665CC-D1F0-4DE5-B251-6B72F0C319B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Relationship Id="rId1" Type="http://schemas.openxmlformats.org/officeDocument/2006/relationships/externalLinkPath" Target="file:///Y:\PFRDA%20&amp;%20NPS%20Trust%20Communication%20April%202019%20Onwards\NPS%20Trust\2025-26\Monthly\11.%20February%202026\11.%20Website%20upload%20Portfolio%20report\Portfolio_ABSLPM_Febr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719FDC-5889-4A22-8BBB-8E51B8E601B3}" name="Table134567685" displayName="Table134567685" ref="B6:H91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7B36004C-D720-4F28-87AF-08E36E179FB7}" name="ISIN No." dataDxfId="6"/>
    <tableColumn id="2" xr3:uid="{918A53BF-A2A3-45E5-965E-232ED7611EAB}" name="Name of the Instrument" dataDxfId="5"/>
    <tableColumn id="3" xr3:uid="{DF01C71F-C230-4479-BEEA-FC4637FE95E5}" name="Industry " dataDxfId="4"/>
    <tableColumn id="4" xr3:uid="{6AB8F83B-94DA-4041-B84C-D5F2B7D70F1C}" name="Quantity" dataDxfId="3"/>
    <tableColumn id="5" xr3:uid="{DFE38556-C505-4FB8-95CC-6F6E094C6E98}" name="Market Value" dataDxfId="2"/>
    <tableColumn id="6" xr3:uid="{4F801E4F-1DA6-4462-B8EA-6CA4CE140B77}" name="% of Portfolio" dataDxfId="1">
      <calculatedColumnFormula>+F7/$F$104</calculatedColumnFormula>
    </tableColumn>
    <tableColumn id="7" xr3:uid="{A06A2C84-4FE0-4A7E-80E0-7D44F51D4376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4B57-2E71-433E-AB2E-1DD7E2A92A87}">
  <sheetPr>
    <tabColor rgb="FF7030A0"/>
  </sheetPr>
  <dimension ref="A2:AC143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83" style="3" bestFit="1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29" width="9.140625" style="1"/>
    <col min="30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5748</v>
      </c>
      <c r="F7" s="17">
        <v>9116328</v>
      </c>
      <c r="G7" s="18">
        <f t="shared" ref="G7:G70" si="0">+F7/$F$104</f>
        <v>3.6465091553600047E-4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866688</v>
      </c>
      <c r="F8" s="17">
        <v>1208076403.2</v>
      </c>
      <c r="G8" s="18">
        <f t="shared" si="0"/>
        <v>4.8322763997117969E-2</v>
      </c>
      <c r="H8" s="19"/>
    </row>
    <row r="9" spans="1:8" x14ac:dyDescent="0.25">
      <c r="A9" s="14"/>
      <c r="B9" s="15" t="s">
        <v>20</v>
      </c>
      <c r="C9" s="16" t="s">
        <v>21</v>
      </c>
      <c r="D9" s="16" t="s">
        <v>22</v>
      </c>
      <c r="E9" s="17">
        <v>39314</v>
      </c>
      <c r="F9" s="17">
        <v>134398840.40000001</v>
      </c>
      <c r="G9" s="18">
        <f t="shared" si="0"/>
        <v>5.3759211163570261E-3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500799</v>
      </c>
      <c r="F10" s="17">
        <v>651088779.89999998</v>
      </c>
      <c r="G10" s="18">
        <f t="shared" si="0"/>
        <v>2.6043393753027808E-2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28</v>
      </c>
      <c r="E11" s="17">
        <v>194971</v>
      </c>
      <c r="F11" s="17">
        <v>834144429.29999995</v>
      </c>
      <c r="G11" s="18">
        <f t="shared" si="0"/>
        <v>3.3365575463443133E-2</v>
      </c>
      <c r="H11" s="19"/>
    </row>
    <row r="12" spans="1:8" x14ac:dyDescent="0.25">
      <c r="A12" s="14"/>
      <c r="B12" s="15" t="s">
        <v>29</v>
      </c>
      <c r="C12" s="16" t="s">
        <v>30</v>
      </c>
      <c r="D12" s="16" t="s">
        <v>31</v>
      </c>
      <c r="E12" s="17">
        <v>1122000</v>
      </c>
      <c r="F12" s="17">
        <v>361227900</v>
      </c>
      <c r="G12" s="18">
        <f t="shared" si="0"/>
        <v>1.4449028649709272E-2</v>
      </c>
      <c r="H12" s="19"/>
    </row>
    <row r="13" spans="1:8" x14ac:dyDescent="0.25">
      <c r="A13" s="14"/>
      <c r="B13" s="15" t="s">
        <v>32</v>
      </c>
      <c r="C13" s="16" t="s">
        <v>33</v>
      </c>
      <c r="D13" s="16" t="s">
        <v>19</v>
      </c>
      <c r="E13" s="17">
        <v>516650</v>
      </c>
      <c r="F13" s="17">
        <v>199116910</v>
      </c>
      <c r="G13" s="18">
        <f t="shared" si="0"/>
        <v>7.9646282505631012E-3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89117</v>
      </c>
      <c r="F14" s="17">
        <v>208364457.69999999</v>
      </c>
      <c r="G14" s="18">
        <f t="shared" si="0"/>
        <v>8.3345279223682213E-3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293440</v>
      </c>
      <c r="F15" s="17">
        <v>271343968</v>
      </c>
      <c r="G15" s="18">
        <f t="shared" si="0"/>
        <v>1.0853693104983851E-2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31</v>
      </c>
      <c r="E16" s="17">
        <v>1695126</v>
      </c>
      <c r="F16" s="17">
        <v>1504848106.5</v>
      </c>
      <c r="G16" s="18">
        <f t="shared" si="0"/>
        <v>6.0193560365296397E-2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43480</v>
      </c>
      <c r="F17" s="17">
        <v>18480304.399999999</v>
      </c>
      <c r="G17" s="18">
        <f t="shared" si="0"/>
        <v>7.3920770718692629E-4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145305</v>
      </c>
      <c r="F18" s="17">
        <v>252394785</v>
      </c>
      <c r="G18" s="18">
        <f t="shared" si="0"/>
        <v>1.0095730367178759E-2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28000</v>
      </c>
      <c r="F19" s="17">
        <v>78394400</v>
      </c>
      <c r="G19" s="18">
        <f t="shared" si="0"/>
        <v>3.1357570430655232E-3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185000</v>
      </c>
      <c r="F20" s="17">
        <v>123404250</v>
      </c>
      <c r="G20" s="18">
        <f t="shared" si="0"/>
        <v>4.9361401590128709E-3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47</v>
      </c>
      <c r="E21" s="17">
        <v>98190</v>
      </c>
      <c r="F21" s="17">
        <v>132379758</v>
      </c>
      <c r="G21" s="18">
        <f t="shared" si="0"/>
        <v>5.2951583086012464E-3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31</v>
      </c>
      <c r="E22" s="17">
        <v>822450</v>
      </c>
      <c r="F22" s="17">
        <v>988338165</v>
      </c>
      <c r="G22" s="18">
        <f t="shared" si="0"/>
        <v>3.9533287605099415E-2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60</v>
      </c>
      <c r="E23" s="17">
        <v>24090</v>
      </c>
      <c r="F23" s="17">
        <v>192972945</v>
      </c>
      <c r="G23" s="18">
        <f t="shared" si="0"/>
        <v>7.7188711362654204E-3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63</v>
      </c>
      <c r="E24" s="17">
        <v>28250</v>
      </c>
      <c r="F24" s="17">
        <v>110547900</v>
      </c>
      <c r="G24" s="18">
        <f t="shared" si="0"/>
        <v>4.4218892678699398E-3</v>
      </c>
      <c r="H24" s="19"/>
    </row>
    <row r="25" spans="1:8" x14ac:dyDescent="0.25">
      <c r="A25" s="14"/>
      <c r="B25" s="15" t="s">
        <v>64</v>
      </c>
      <c r="C25" s="16" t="s">
        <v>65</v>
      </c>
      <c r="D25" s="16" t="s">
        <v>66</v>
      </c>
      <c r="E25" s="17">
        <v>323000</v>
      </c>
      <c r="F25" s="17">
        <v>161629200</v>
      </c>
      <c r="G25" s="18">
        <f t="shared" si="0"/>
        <v>6.4651289156501751E-3</v>
      </c>
      <c r="H25" s="19"/>
    </row>
    <row r="26" spans="1:8" x14ac:dyDescent="0.25">
      <c r="A26" s="14"/>
      <c r="B26" s="15" t="s">
        <v>67</v>
      </c>
      <c r="C26" s="16" t="s">
        <v>68</v>
      </c>
      <c r="D26" s="16" t="s">
        <v>69</v>
      </c>
      <c r="E26" s="17">
        <v>1812350</v>
      </c>
      <c r="F26" s="17">
        <v>384816275.5</v>
      </c>
      <c r="G26" s="18">
        <f t="shared" si="0"/>
        <v>1.5392557965688466E-2</v>
      </c>
      <c r="H26" s="19"/>
    </row>
    <row r="27" spans="1:8" x14ac:dyDescent="0.25">
      <c r="A27" s="14"/>
      <c r="B27" s="15" t="s">
        <v>70</v>
      </c>
      <c r="C27" s="16" t="s">
        <v>71</v>
      </c>
      <c r="D27" s="16" t="s">
        <v>47</v>
      </c>
      <c r="E27" s="17">
        <v>141825</v>
      </c>
      <c r="F27" s="17">
        <v>182429497.5</v>
      </c>
      <c r="G27" s="18">
        <f t="shared" si="0"/>
        <v>7.2971357858281878E-3</v>
      </c>
      <c r="H27" s="19"/>
    </row>
    <row r="28" spans="1:8" x14ac:dyDescent="0.25">
      <c r="A28" s="14"/>
      <c r="B28" s="15" t="s">
        <v>72</v>
      </c>
      <c r="C28" s="16" t="s">
        <v>73</v>
      </c>
      <c r="D28" s="16" t="s">
        <v>31</v>
      </c>
      <c r="E28" s="17">
        <v>1143816</v>
      </c>
      <c r="F28" s="17">
        <v>1577207882.4000001</v>
      </c>
      <c r="G28" s="18">
        <f t="shared" si="0"/>
        <v>6.308793390362398E-2</v>
      </c>
      <c r="H28" s="19"/>
    </row>
    <row r="29" spans="1:8" x14ac:dyDescent="0.25">
      <c r="A29" s="14"/>
      <c r="B29" s="15" t="s">
        <v>74</v>
      </c>
      <c r="C29" s="16" t="s">
        <v>75</v>
      </c>
      <c r="D29" s="16" t="s">
        <v>44</v>
      </c>
      <c r="E29" s="17">
        <v>43265</v>
      </c>
      <c r="F29" s="17">
        <v>19995352.399999999</v>
      </c>
      <c r="G29" s="18">
        <f t="shared" si="0"/>
        <v>7.998092608257364E-4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78</v>
      </c>
      <c r="E30" s="17">
        <v>185598</v>
      </c>
      <c r="F30" s="17">
        <v>630550645.20000005</v>
      </c>
      <c r="G30" s="18">
        <f t="shared" si="0"/>
        <v>2.5221873331454928E-2</v>
      </c>
      <c r="H30" s="19"/>
    </row>
    <row r="31" spans="1:8" x14ac:dyDescent="0.25">
      <c r="A31" s="14"/>
      <c r="B31" s="15" t="s">
        <v>79</v>
      </c>
      <c r="C31" s="16" t="s">
        <v>80</v>
      </c>
      <c r="D31" s="16" t="s">
        <v>36</v>
      </c>
      <c r="E31" s="17">
        <v>145000</v>
      </c>
      <c r="F31" s="17">
        <v>176537500</v>
      </c>
      <c r="G31" s="18">
        <f t="shared" si="0"/>
        <v>7.0614573106010103E-3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83</v>
      </c>
      <c r="E32" s="17">
        <v>31000</v>
      </c>
      <c r="F32" s="17">
        <v>188263000</v>
      </c>
      <c r="G32" s="18">
        <f t="shared" si="0"/>
        <v>7.5304744752003284E-3</v>
      </c>
      <c r="H32" s="19"/>
    </row>
    <row r="33" spans="1:8" x14ac:dyDescent="0.25">
      <c r="A33" s="14"/>
      <c r="B33" s="15" t="s">
        <v>84</v>
      </c>
      <c r="C33" s="16" t="s">
        <v>85</v>
      </c>
      <c r="D33" s="16" t="s">
        <v>86</v>
      </c>
      <c r="E33" s="17">
        <v>85850</v>
      </c>
      <c r="F33" s="17">
        <v>148589180</v>
      </c>
      <c r="G33" s="18">
        <f t="shared" si="0"/>
        <v>5.9435312689213871E-3</v>
      </c>
      <c r="H33" s="19"/>
    </row>
    <row r="34" spans="1:8" x14ac:dyDescent="0.25">
      <c r="A34" s="14"/>
      <c r="B34" s="15" t="s">
        <v>87</v>
      </c>
      <c r="C34" s="16" t="s">
        <v>88</v>
      </c>
      <c r="D34" s="16" t="s">
        <v>89</v>
      </c>
      <c r="E34" s="17">
        <v>275000</v>
      </c>
      <c r="F34" s="17">
        <v>134131250</v>
      </c>
      <c r="G34" s="18">
        <f t="shared" si="0"/>
        <v>5.3652175650643731E-3</v>
      </c>
      <c r="H34" s="19"/>
    </row>
    <row r="35" spans="1:8" x14ac:dyDescent="0.25">
      <c r="A35" s="14"/>
      <c r="B35" s="15" t="s">
        <v>90</v>
      </c>
      <c r="C35" s="16" t="s">
        <v>91</v>
      </c>
      <c r="D35" s="16" t="s">
        <v>92</v>
      </c>
      <c r="E35" s="17">
        <v>59810</v>
      </c>
      <c r="F35" s="17">
        <v>121844932</v>
      </c>
      <c r="G35" s="18">
        <f t="shared" si="0"/>
        <v>4.873767816079207E-3</v>
      </c>
      <c r="H35" s="19"/>
    </row>
    <row r="36" spans="1:8" x14ac:dyDescent="0.25">
      <c r="A36" s="14"/>
      <c r="B36" s="15" t="s">
        <v>93</v>
      </c>
      <c r="C36" s="16" t="s">
        <v>94</v>
      </c>
      <c r="D36" s="16" t="s">
        <v>95</v>
      </c>
      <c r="E36" s="17">
        <v>864500</v>
      </c>
      <c r="F36" s="17">
        <v>146558685</v>
      </c>
      <c r="G36" s="18">
        <f t="shared" si="0"/>
        <v>5.8623119599253452E-3</v>
      </c>
      <c r="H36" s="19"/>
    </row>
    <row r="37" spans="1:8" x14ac:dyDescent="0.25">
      <c r="A37" s="14"/>
      <c r="B37" s="15" t="s">
        <v>96</v>
      </c>
      <c r="C37" s="16" t="s">
        <v>97</v>
      </c>
      <c r="D37" s="16" t="s">
        <v>86</v>
      </c>
      <c r="E37" s="17">
        <v>610000</v>
      </c>
      <c r="F37" s="17">
        <v>252418000</v>
      </c>
      <c r="G37" s="18">
        <f t="shared" si="0"/>
        <v>1.0096658961565027E-2</v>
      </c>
      <c r="H37" s="19"/>
    </row>
    <row r="38" spans="1:8" x14ac:dyDescent="0.25">
      <c r="A38" s="14"/>
      <c r="B38" s="15" t="s">
        <v>98</v>
      </c>
      <c r="C38" s="16" t="s">
        <v>99</v>
      </c>
      <c r="D38" s="16" t="s">
        <v>100</v>
      </c>
      <c r="E38" s="17">
        <v>91264</v>
      </c>
      <c r="F38" s="17">
        <v>145794240</v>
      </c>
      <c r="G38" s="18">
        <f t="shared" si="0"/>
        <v>5.8317343447795407E-3</v>
      </c>
      <c r="H38" s="19"/>
    </row>
    <row r="39" spans="1:8" x14ac:dyDescent="0.25">
      <c r="A39" s="14"/>
      <c r="B39" s="15" t="s">
        <v>101</v>
      </c>
      <c r="C39" s="16" t="s">
        <v>102</v>
      </c>
      <c r="D39" s="16" t="s">
        <v>103</v>
      </c>
      <c r="E39" s="17">
        <v>798220</v>
      </c>
      <c r="F39" s="17">
        <v>250321792</v>
      </c>
      <c r="G39" s="18">
        <f t="shared" si="0"/>
        <v>1.0012811148459366E-2</v>
      </c>
      <c r="H39" s="19"/>
    </row>
    <row r="40" spans="1:8" x14ac:dyDescent="0.25">
      <c r="A40" s="14"/>
      <c r="B40" s="15" t="s">
        <v>104</v>
      </c>
      <c r="C40" s="16" t="s">
        <v>105</v>
      </c>
      <c r="D40" s="16" t="s">
        <v>106</v>
      </c>
      <c r="E40" s="17">
        <v>3050</v>
      </c>
      <c r="F40" s="17">
        <v>1167082.5</v>
      </c>
      <c r="G40" s="18">
        <f t="shared" si="0"/>
        <v>4.6683017782054827E-5</v>
      </c>
      <c r="H40" s="19"/>
    </row>
    <row r="41" spans="1:8" outlineLevel="1" x14ac:dyDescent="0.25">
      <c r="A41" s="14"/>
      <c r="B41" s="15" t="s">
        <v>107</v>
      </c>
      <c r="C41" s="16" t="s">
        <v>108</v>
      </c>
      <c r="D41" s="16" t="s">
        <v>60</v>
      </c>
      <c r="E41" s="17">
        <v>43500</v>
      </c>
      <c r="F41" s="17">
        <v>248385000</v>
      </c>
      <c r="G41" s="18">
        <f t="shared" si="0"/>
        <v>9.9353399368045433E-3</v>
      </c>
      <c r="H41" s="20"/>
    </row>
    <row r="42" spans="1:8" outlineLevel="1" x14ac:dyDescent="0.25">
      <c r="A42" s="14"/>
      <c r="B42" s="15" t="s">
        <v>109</v>
      </c>
      <c r="C42" s="16" t="s">
        <v>110</v>
      </c>
      <c r="D42" s="16" t="s">
        <v>111</v>
      </c>
      <c r="E42" s="17">
        <v>15052</v>
      </c>
      <c r="F42" s="17">
        <v>38707723.200000003</v>
      </c>
      <c r="G42" s="18">
        <f t="shared" si="0"/>
        <v>1.5482995678955482E-3</v>
      </c>
      <c r="H42" s="20"/>
    </row>
    <row r="43" spans="1:8" outlineLevel="1" x14ac:dyDescent="0.25">
      <c r="A43" s="14"/>
      <c r="B43" s="15" t="s">
        <v>112</v>
      </c>
      <c r="C43" s="16" t="s">
        <v>113</v>
      </c>
      <c r="D43" s="16" t="s">
        <v>31</v>
      </c>
      <c r="E43" s="17">
        <v>730000</v>
      </c>
      <c r="F43" s="17">
        <v>218890500</v>
      </c>
      <c r="G43" s="18">
        <f t="shared" si="0"/>
        <v>8.7555670690142914E-3</v>
      </c>
      <c r="H43" s="20"/>
    </row>
    <row r="44" spans="1:8" outlineLevel="1" x14ac:dyDescent="0.25">
      <c r="A44" s="14"/>
      <c r="B44" s="15" t="s">
        <v>114</v>
      </c>
      <c r="C44" s="16" t="s">
        <v>115</v>
      </c>
      <c r="D44" s="16" t="s">
        <v>116</v>
      </c>
      <c r="E44" s="17">
        <v>199620</v>
      </c>
      <c r="F44" s="17">
        <v>227766420</v>
      </c>
      <c r="G44" s="18">
        <f t="shared" si="0"/>
        <v>9.1106017226845297E-3</v>
      </c>
      <c r="H44" s="20"/>
    </row>
    <row r="45" spans="1:8" outlineLevel="1" x14ac:dyDescent="0.25">
      <c r="A45" s="14"/>
      <c r="B45" s="15" t="s">
        <v>117</v>
      </c>
      <c r="C45" s="16" t="s">
        <v>118</v>
      </c>
      <c r="D45" s="16" t="s">
        <v>119</v>
      </c>
      <c r="E45" s="17">
        <v>42500</v>
      </c>
      <c r="F45" s="17">
        <v>163633500</v>
      </c>
      <c r="G45" s="18">
        <f t="shared" si="0"/>
        <v>6.545300430980559E-3</v>
      </c>
      <c r="H45" s="20"/>
    </row>
    <row r="46" spans="1:8" outlineLevel="1" x14ac:dyDescent="0.25">
      <c r="A46" s="14"/>
      <c r="B46" s="15" t="s">
        <v>120</v>
      </c>
      <c r="C46" s="16" t="s">
        <v>121</v>
      </c>
      <c r="D46" s="16" t="s">
        <v>122</v>
      </c>
      <c r="E46" s="17">
        <v>556250</v>
      </c>
      <c r="F46" s="17">
        <v>251091250</v>
      </c>
      <c r="G46" s="18">
        <f t="shared" si="0"/>
        <v>1.0043589282392953E-2</v>
      </c>
      <c r="H46" s="20"/>
    </row>
    <row r="47" spans="1:8" outlineLevel="1" x14ac:dyDescent="0.25">
      <c r="A47" s="14"/>
      <c r="B47" s="15" t="s">
        <v>123</v>
      </c>
      <c r="C47" s="16" t="s">
        <v>124</v>
      </c>
      <c r="D47" s="16" t="s">
        <v>125</v>
      </c>
      <c r="E47" s="17">
        <v>1288000</v>
      </c>
      <c r="F47" s="17">
        <v>360253600</v>
      </c>
      <c r="G47" s="18">
        <f t="shared" si="0"/>
        <v>1.4410056885309535E-2</v>
      </c>
      <c r="H47" s="20"/>
    </row>
    <row r="48" spans="1:8" outlineLevel="1" x14ac:dyDescent="0.25">
      <c r="A48" s="14"/>
      <c r="B48" s="15" t="s">
        <v>126</v>
      </c>
      <c r="C48" s="16" t="s">
        <v>127</v>
      </c>
      <c r="D48" s="16" t="s">
        <v>25</v>
      </c>
      <c r="E48" s="17">
        <v>36600</v>
      </c>
      <c r="F48" s="17">
        <v>163309200</v>
      </c>
      <c r="G48" s="18">
        <f t="shared" si="0"/>
        <v>6.5323285094011328E-3</v>
      </c>
      <c r="H48" s="20"/>
    </row>
    <row r="49" spans="1:8" outlineLevel="1" x14ac:dyDescent="0.25">
      <c r="A49" s="14"/>
      <c r="B49" s="15" t="s">
        <v>128</v>
      </c>
      <c r="C49" s="16" t="s">
        <v>129</v>
      </c>
      <c r="D49" s="16" t="s">
        <v>130</v>
      </c>
      <c r="E49" s="17">
        <v>19985</v>
      </c>
      <c r="F49" s="17">
        <v>119959962.5</v>
      </c>
      <c r="G49" s="18">
        <f t="shared" si="0"/>
        <v>4.7983694918929294E-3</v>
      </c>
      <c r="H49" s="20"/>
    </row>
    <row r="50" spans="1:8" outlineLevel="1" x14ac:dyDescent="0.25">
      <c r="A50" s="14"/>
      <c r="B50" s="15" t="s">
        <v>131</v>
      </c>
      <c r="C50" s="16" t="s">
        <v>132</v>
      </c>
      <c r="D50" s="16" t="s">
        <v>31</v>
      </c>
      <c r="E50" s="17">
        <v>793685</v>
      </c>
      <c r="F50" s="17">
        <v>329538012</v>
      </c>
      <c r="G50" s="18">
        <f t="shared" si="0"/>
        <v>1.3181440792796564E-2</v>
      </c>
      <c r="H50" s="20"/>
    </row>
    <row r="51" spans="1:8" outlineLevel="1" x14ac:dyDescent="0.25">
      <c r="A51" s="14"/>
      <c r="B51" s="15" t="s">
        <v>133</v>
      </c>
      <c r="C51" s="16" t="s">
        <v>134</v>
      </c>
      <c r="D51" s="16" t="s">
        <v>31</v>
      </c>
      <c r="E51" s="17">
        <v>415110</v>
      </c>
      <c r="F51" s="17">
        <v>574470729</v>
      </c>
      <c r="G51" s="18">
        <f t="shared" si="0"/>
        <v>2.2978690244414596E-2</v>
      </c>
      <c r="H51" s="20"/>
    </row>
    <row r="52" spans="1:8" outlineLevel="1" x14ac:dyDescent="0.25">
      <c r="A52" s="14"/>
      <c r="B52" s="15" t="s">
        <v>135</v>
      </c>
      <c r="C52" s="16" t="s">
        <v>136</v>
      </c>
      <c r="D52" s="16" t="s">
        <v>137</v>
      </c>
      <c r="E52" s="17">
        <v>118340</v>
      </c>
      <c r="F52" s="17">
        <v>152859778</v>
      </c>
      <c r="G52" s="18">
        <f t="shared" si="0"/>
        <v>6.1143541562271326E-3</v>
      </c>
      <c r="H52" s="20"/>
    </row>
    <row r="53" spans="1:8" outlineLevel="1" x14ac:dyDescent="0.25">
      <c r="A53" s="14"/>
      <c r="B53" s="15" t="s">
        <v>138</v>
      </c>
      <c r="C53" s="16" t="s">
        <v>139</v>
      </c>
      <c r="D53" s="16" t="s">
        <v>89</v>
      </c>
      <c r="E53" s="17">
        <v>303500</v>
      </c>
      <c r="F53" s="17">
        <v>114586425</v>
      </c>
      <c r="G53" s="18">
        <f t="shared" si="0"/>
        <v>4.5834292912943957E-3</v>
      </c>
      <c r="H53" s="20"/>
    </row>
    <row r="54" spans="1:8" outlineLevel="1" x14ac:dyDescent="0.25">
      <c r="A54" s="14"/>
      <c r="B54" s="15" t="s">
        <v>140</v>
      </c>
      <c r="C54" s="16" t="s">
        <v>141</v>
      </c>
      <c r="D54" s="16" t="s">
        <v>142</v>
      </c>
      <c r="E54" s="17">
        <v>1335000</v>
      </c>
      <c r="F54" s="17">
        <v>353708250</v>
      </c>
      <c r="G54" s="18">
        <f t="shared" si="0"/>
        <v>1.4148244468072731E-2</v>
      </c>
      <c r="H54" s="20"/>
    </row>
    <row r="55" spans="1:8" outlineLevel="1" x14ac:dyDescent="0.25">
      <c r="A55" s="14"/>
      <c r="B55" s="15" t="s">
        <v>143</v>
      </c>
      <c r="C55" s="16" t="s">
        <v>144</v>
      </c>
      <c r="D55" s="16" t="s">
        <v>145</v>
      </c>
      <c r="E55" s="17">
        <v>1119700</v>
      </c>
      <c r="F55" s="17">
        <v>497930590</v>
      </c>
      <c r="G55" s="18">
        <f t="shared" si="0"/>
        <v>1.9917103192961125E-2</v>
      </c>
      <c r="H55" s="20"/>
    </row>
    <row r="56" spans="1:8" outlineLevel="1" x14ac:dyDescent="0.25">
      <c r="A56" s="14"/>
      <c r="B56" s="15" t="s">
        <v>146</v>
      </c>
      <c r="C56" s="16" t="s">
        <v>147</v>
      </c>
      <c r="D56" s="16" t="s">
        <v>44</v>
      </c>
      <c r="E56" s="17">
        <v>332000</v>
      </c>
      <c r="F56" s="17">
        <v>200478200</v>
      </c>
      <c r="G56" s="18">
        <f t="shared" si="0"/>
        <v>8.0190795213828867E-3</v>
      </c>
      <c r="H56" s="20"/>
    </row>
    <row r="57" spans="1:8" outlineLevel="1" x14ac:dyDescent="0.25">
      <c r="A57" s="14"/>
      <c r="B57" s="15" t="s">
        <v>148</v>
      </c>
      <c r="C57" s="16" t="s">
        <v>149</v>
      </c>
      <c r="D57" s="16" t="s">
        <v>150</v>
      </c>
      <c r="E57" s="17">
        <v>69815</v>
      </c>
      <c r="F57" s="17">
        <v>302124412.5</v>
      </c>
      <c r="G57" s="18">
        <f t="shared" si="0"/>
        <v>1.2084903441813554E-2</v>
      </c>
      <c r="H57" s="20"/>
    </row>
    <row r="58" spans="1:8" outlineLevel="1" x14ac:dyDescent="0.25">
      <c r="A58" s="14"/>
      <c r="B58" s="15" t="s">
        <v>151</v>
      </c>
      <c r="C58" s="16" t="s">
        <v>152</v>
      </c>
      <c r="D58" s="16" t="s">
        <v>86</v>
      </c>
      <c r="E58" s="17">
        <v>395200</v>
      </c>
      <c r="F58" s="17">
        <v>393579680</v>
      </c>
      <c r="G58" s="18">
        <f t="shared" si="0"/>
        <v>1.5743092026566628E-2</v>
      </c>
      <c r="H58" s="20"/>
    </row>
    <row r="59" spans="1:8" outlineLevel="1" x14ac:dyDescent="0.25">
      <c r="A59" s="14"/>
      <c r="B59" s="15" t="s">
        <v>153</v>
      </c>
      <c r="C59" s="16" t="s">
        <v>154</v>
      </c>
      <c r="D59" s="16" t="s">
        <v>111</v>
      </c>
      <c r="E59" s="17">
        <v>42000</v>
      </c>
      <c r="F59" s="17">
        <v>205728600</v>
      </c>
      <c r="G59" s="18">
        <f t="shared" si="0"/>
        <v>8.2290942517579038E-3</v>
      </c>
      <c r="H59" s="20"/>
    </row>
    <row r="60" spans="1:8" outlineLevel="1" x14ac:dyDescent="0.25">
      <c r="A60" s="14"/>
      <c r="B60" s="15" t="s">
        <v>155</v>
      </c>
      <c r="C60" s="16" t="s">
        <v>156</v>
      </c>
      <c r="D60" s="16" t="s">
        <v>47</v>
      </c>
      <c r="E60" s="17">
        <v>92131</v>
      </c>
      <c r="F60" s="17">
        <v>212076348.90000001</v>
      </c>
      <c r="G60" s="18">
        <f t="shared" si="0"/>
        <v>8.4830026727776009E-3</v>
      </c>
      <c r="H60" s="20"/>
    </row>
    <row r="61" spans="1:8" outlineLevel="1" x14ac:dyDescent="0.25">
      <c r="A61" s="14"/>
      <c r="B61" s="15" t="s">
        <v>157</v>
      </c>
      <c r="C61" s="16" t="s">
        <v>158</v>
      </c>
      <c r="D61" s="16" t="s">
        <v>159</v>
      </c>
      <c r="E61" s="17">
        <v>18350</v>
      </c>
      <c r="F61" s="17">
        <v>247798400</v>
      </c>
      <c r="G61" s="18">
        <f t="shared" si="0"/>
        <v>9.9118760786531673E-3</v>
      </c>
      <c r="H61" s="20"/>
    </row>
    <row r="62" spans="1:8" outlineLevel="1" x14ac:dyDescent="0.25">
      <c r="A62" s="14"/>
      <c r="B62" s="15" t="s">
        <v>160</v>
      </c>
      <c r="C62" s="16" t="s">
        <v>161</v>
      </c>
      <c r="D62" s="16" t="s">
        <v>47</v>
      </c>
      <c r="E62" s="17">
        <v>25000</v>
      </c>
      <c r="F62" s="17">
        <v>160212500</v>
      </c>
      <c r="G62" s="18">
        <f t="shared" si="0"/>
        <v>6.4084612582293527E-3</v>
      </c>
      <c r="H62" s="20"/>
    </row>
    <row r="63" spans="1:8" outlineLevel="1" x14ac:dyDescent="0.25">
      <c r="A63" s="14"/>
      <c r="B63" s="15" t="s">
        <v>162</v>
      </c>
      <c r="C63" s="16" t="s">
        <v>163</v>
      </c>
      <c r="D63" s="16" t="s">
        <v>16</v>
      </c>
      <c r="E63" s="17">
        <v>459482</v>
      </c>
      <c r="F63" s="17">
        <v>863504522.60000002</v>
      </c>
      <c r="G63" s="18">
        <f t="shared" si="0"/>
        <v>3.4539972095734929E-2</v>
      </c>
      <c r="H63" s="20"/>
    </row>
    <row r="64" spans="1:8" outlineLevel="1" x14ac:dyDescent="0.25">
      <c r="A64" s="14"/>
      <c r="B64" s="15" t="s">
        <v>164</v>
      </c>
      <c r="C64" s="16" t="s">
        <v>165</v>
      </c>
      <c r="D64" s="16" t="s">
        <v>166</v>
      </c>
      <c r="E64" s="17">
        <v>179000</v>
      </c>
      <c r="F64" s="17">
        <v>212741500</v>
      </c>
      <c r="G64" s="18">
        <f t="shared" si="0"/>
        <v>8.5096085559341495E-3</v>
      </c>
      <c r="H64" s="20"/>
    </row>
    <row r="65" spans="1:8" outlineLevel="1" x14ac:dyDescent="0.25">
      <c r="A65" s="14"/>
      <c r="B65" s="15" t="s">
        <v>167</v>
      </c>
      <c r="C65" s="16" t="s">
        <v>168</v>
      </c>
      <c r="D65" s="16" t="s">
        <v>169</v>
      </c>
      <c r="E65" s="17">
        <v>19250</v>
      </c>
      <c r="F65" s="17">
        <v>150563875</v>
      </c>
      <c r="G65" s="18">
        <f t="shared" si="0"/>
        <v>6.0225185914107009E-3</v>
      </c>
      <c r="H65" s="20"/>
    </row>
    <row r="66" spans="1:8" outlineLevel="1" x14ac:dyDescent="0.25">
      <c r="A66" s="14"/>
      <c r="B66" s="15" t="s">
        <v>170</v>
      </c>
      <c r="C66" s="16" t="s">
        <v>171</v>
      </c>
      <c r="D66" s="16" t="s">
        <v>172</v>
      </c>
      <c r="E66" s="17">
        <v>70000</v>
      </c>
      <c r="F66" s="17">
        <v>133784000</v>
      </c>
      <c r="G66" s="18">
        <f t="shared" si="0"/>
        <v>5.351327649034599E-3</v>
      </c>
      <c r="H66" s="20"/>
    </row>
    <row r="67" spans="1:8" outlineLevel="1" x14ac:dyDescent="0.25">
      <c r="A67" s="14"/>
      <c r="B67" s="15" t="s">
        <v>173</v>
      </c>
      <c r="C67" s="16" t="s">
        <v>174</v>
      </c>
      <c r="D67" s="16" t="s">
        <v>175</v>
      </c>
      <c r="E67" s="17">
        <v>108625</v>
      </c>
      <c r="F67" s="17">
        <v>286487575</v>
      </c>
      <c r="G67" s="18">
        <f t="shared" si="0"/>
        <v>1.1459433723033947E-2</v>
      </c>
      <c r="H67" s="20"/>
    </row>
    <row r="68" spans="1:8" outlineLevel="1" x14ac:dyDescent="0.25">
      <c r="A68" s="14"/>
      <c r="B68" s="15" t="s">
        <v>176</v>
      </c>
      <c r="C68" s="16" t="s">
        <v>177</v>
      </c>
      <c r="D68" s="16" t="s">
        <v>31</v>
      </c>
      <c r="E68" s="17">
        <v>2792500</v>
      </c>
      <c r="F68" s="17">
        <v>439455725</v>
      </c>
      <c r="G68" s="18">
        <f t="shared" si="0"/>
        <v>1.7578122733055115E-2</v>
      </c>
      <c r="H68" s="20"/>
    </row>
    <row r="69" spans="1:8" outlineLevel="1" x14ac:dyDescent="0.25">
      <c r="A69" s="14"/>
      <c r="B69" s="15" t="s">
        <v>178</v>
      </c>
      <c r="C69" s="16" t="s">
        <v>179</v>
      </c>
      <c r="D69" s="16" t="s">
        <v>66</v>
      </c>
      <c r="E69" s="17">
        <v>41950</v>
      </c>
      <c r="F69" s="17">
        <v>531800150</v>
      </c>
      <c r="G69" s="18">
        <f t="shared" si="0"/>
        <v>2.1271877402796652E-2</v>
      </c>
      <c r="H69" s="20"/>
    </row>
    <row r="70" spans="1:8" outlineLevel="1" x14ac:dyDescent="0.25">
      <c r="A70" s="14"/>
      <c r="B70" s="15" t="s">
        <v>180</v>
      </c>
      <c r="C70" s="16" t="s">
        <v>181</v>
      </c>
      <c r="D70" s="16" t="s">
        <v>60</v>
      </c>
      <c r="E70" s="17">
        <v>47850</v>
      </c>
      <c r="F70" s="17">
        <v>185165145</v>
      </c>
      <c r="G70" s="18">
        <f t="shared" si="0"/>
        <v>7.4065610243078447E-3</v>
      </c>
      <c r="H70" s="20"/>
    </row>
    <row r="71" spans="1:8" outlineLevel="1" x14ac:dyDescent="0.25">
      <c r="A71" s="14"/>
      <c r="B71" s="15" t="s">
        <v>182</v>
      </c>
      <c r="C71" s="16" t="s">
        <v>183</v>
      </c>
      <c r="D71" s="16" t="s">
        <v>60</v>
      </c>
      <c r="E71" s="17">
        <v>121400</v>
      </c>
      <c r="F71" s="17">
        <v>1208779.8</v>
      </c>
      <c r="G71" s="18">
        <f t="shared" ref="G71:G90" si="1">+F71/$F$104</f>
        <v>4.8350899699026139E-5</v>
      </c>
      <c r="H71" s="20"/>
    </row>
    <row r="72" spans="1:8" x14ac:dyDescent="0.25">
      <c r="A72" s="14"/>
      <c r="B72" s="15" t="s">
        <v>184</v>
      </c>
      <c r="C72" s="16" t="s">
        <v>185</v>
      </c>
      <c r="D72" s="16" t="s">
        <v>31</v>
      </c>
      <c r="E72" s="17">
        <v>207000</v>
      </c>
      <c r="F72" s="17">
        <v>205033500</v>
      </c>
      <c r="G72" s="18">
        <f t="shared" si="1"/>
        <v>8.2012904198434447E-3</v>
      </c>
      <c r="H72" s="20"/>
    </row>
    <row r="73" spans="1:8" x14ac:dyDescent="0.25">
      <c r="A73" s="14"/>
      <c r="B73" s="15" t="s">
        <v>186</v>
      </c>
      <c r="C73" s="16" t="s">
        <v>187</v>
      </c>
      <c r="D73" s="16" t="s">
        <v>188</v>
      </c>
      <c r="E73" s="17">
        <v>24161</v>
      </c>
      <c r="F73" s="17">
        <v>358959977</v>
      </c>
      <c r="G73" s="18">
        <f t="shared" si="1"/>
        <v>1.435831227812686E-2</v>
      </c>
      <c r="H73" s="20"/>
    </row>
    <row r="74" spans="1:8" x14ac:dyDescent="0.25">
      <c r="A74" s="14"/>
      <c r="B74" s="15" t="s">
        <v>189</v>
      </c>
      <c r="C74" s="16" t="s">
        <v>190</v>
      </c>
      <c r="D74" s="16" t="s">
        <v>25</v>
      </c>
      <c r="E74" s="17">
        <v>101500</v>
      </c>
      <c r="F74" s="17">
        <v>120358700</v>
      </c>
      <c r="G74" s="18">
        <f t="shared" si="1"/>
        <v>4.8143188954722586E-3</v>
      </c>
      <c r="H74" s="20"/>
    </row>
    <row r="75" spans="1:8" x14ac:dyDescent="0.25">
      <c r="A75" s="14"/>
      <c r="B75" s="15" t="s">
        <v>191</v>
      </c>
      <c r="C75" s="16" t="s">
        <v>192</v>
      </c>
      <c r="D75" s="16" t="s">
        <v>193</v>
      </c>
      <c r="E75" s="17">
        <v>38894</v>
      </c>
      <c r="F75" s="17">
        <v>99654206.799999997</v>
      </c>
      <c r="G75" s="18">
        <f t="shared" si="1"/>
        <v>3.986144174127338E-3</v>
      </c>
      <c r="H75" s="20"/>
    </row>
    <row r="76" spans="1:8" x14ac:dyDescent="0.25">
      <c r="A76" s="14"/>
      <c r="B76" s="15" t="s">
        <v>194</v>
      </c>
      <c r="C76" s="16" t="s">
        <v>195</v>
      </c>
      <c r="D76" s="16" t="s">
        <v>175</v>
      </c>
      <c r="E76" s="17">
        <v>145900</v>
      </c>
      <c r="F76" s="17">
        <v>198103020</v>
      </c>
      <c r="G76" s="18">
        <f t="shared" si="1"/>
        <v>7.9240728957368153E-3</v>
      </c>
      <c r="H76" s="20"/>
    </row>
    <row r="77" spans="1:8" x14ac:dyDescent="0.25">
      <c r="A77" s="14"/>
      <c r="B77" s="15" t="s">
        <v>196</v>
      </c>
      <c r="C77" s="16" t="s">
        <v>197</v>
      </c>
      <c r="D77" s="16" t="s">
        <v>47</v>
      </c>
      <c r="E77" s="17">
        <v>32750</v>
      </c>
      <c r="F77" s="17">
        <v>141915575</v>
      </c>
      <c r="G77" s="18">
        <f t="shared" si="1"/>
        <v>5.6765886826985537E-3</v>
      </c>
      <c r="H77" s="20"/>
    </row>
    <row r="78" spans="1:8" x14ac:dyDescent="0.25">
      <c r="B78" s="15" t="s">
        <v>198</v>
      </c>
      <c r="C78" s="16" t="s">
        <v>199</v>
      </c>
      <c r="D78" s="16" t="s">
        <v>86</v>
      </c>
      <c r="E78" s="17">
        <v>393500</v>
      </c>
      <c r="F78" s="17">
        <v>424743900</v>
      </c>
      <c r="G78" s="18">
        <f t="shared" si="1"/>
        <v>1.6989653290593695E-2</v>
      </c>
      <c r="H78" s="20"/>
    </row>
    <row r="79" spans="1:8" x14ac:dyDescent="0.25">
      <c r="B79" s="15" t="s">
        <v>200</v>
      </c>
      <c r="C79" s="16" t="s">
        <v>201</v>
      </c>
      <c r="D79" s="16" t="s">
        <v>89</v>
      </c>
      <c r="E79" s="17">
        <v>1514550</v>
      </c>
      <c r="F79" s="17">
        <v>578406645</v>
      </c>
      <c r="G79" s="18">
        <f t="shared" si="1"/>
        <v>2.3136125932651439E-2</v>
      </c>
      <c r="H79" s="20"/>
    </row>
    <row r="80" spans="1:8" x14ac:dyDescent="0.25">
      <c r="B80" s="15" t="s">
        <v>202</v>
      </c>
      <c r="C80" s="16" t="s">
        <v>203</v>
      </c>
      <c r="D80" s="16" t="s">
        <v>204</v>
      </c>
      <c r="E80" s="17">
        <v>649260</v>
      </c>
      <c r="F80" s="17">
        <v>193901499</v>
      </c>
      <c r="G80" s="18">
        <f t="shared" si="1"/>
        <v>7.7560130717272222E-3</v>
      </c>
      <c r="H80" s="20"/>
    </row>
    <row r="81" spans="1:8" x14ac:dyDescent="0.25">
      <c r="B81" s="15" t="s">
        <v>205</v>
      </c>
      <c r="C81" s="16" t="s">
        <v>206</v>
      </c>
      <c r="D81" s="16" t="s">
        <v>207</v>
      </c>
      <c r="E81" s="17">
        <v>1375500</v>
      </c>
      <c r="F81" s="17">
        <v>338785650</v>
      </c>
      <c r="G81" s="18">
        <f t="shared" si="1"/>
        <v>1.355134407657985E-2</v>
      </c>
      <c r="H81" s="20"/>
    </row>
    <row r="82" spans="1:8" x14ac:dyDescent="0.25">
      <c r="A82" s="21" t="s">
        <v>208</v>
      </c>
      <c r="B82" s="15" t="s">
        <v>209</v>
      </c>
      <c r="C82" s="16" t="s">
        <v>210</v>
      </c>
      <c r="D82" s="16" t="s">
        <v>211</v>
      </c>
      <c r="E82" s="17">
        <v>107000</v>
      </c>
      <c r="F82" s="17">
        <v>203460500</v>
      </c>
      <c r="G82" s="18">
        <f t="shared" si="1"/>
        <v>8.1383708002182933E-3</v>
      </c>
      <c r="H82" s="20"/>
    </row>
    <row r="83" spans="1:8" x14ac:dyDescent="0.25">
      <c r="B83" s="15" t="s">
        <v>212</v>
      </c>
      <c r="C83" s="16" t="s">
        <v>213</v>
      </c>
      <c r="D83" s="16" t="s">
        <v>92</v>
      </c>
      <c r="E83" s="17">
        <v>513175</v>
      </c>
      <c r="F83" s="17">
        <v>367074077.5</v>
      </c>
      <c r="G83" s="18">
        <f t="shared" si="1"/>
        <v>1.4682874336016409E-2</v>
      </c>
      <c r="H83" s="20"/>
    </row>
    <row r="84" spans="1:8" x14ac:dyDescent="0.25">
      <c r="B84" s="15" t="s">
        <v>214</v>
      </c>
      <c r="C84" s="16" t="s">
        <v>215</v>
      </c>
      <c r="D84" s="16" t="s">
        <v>216</v>
      </c>
      <c r="E84" s="17">
        <v>37014</v>
      </c>
      <c r="F84" s="17">
        <v>144336093</v>
      </c>
      <c r="G84" s="18">
        <f t="shared" si="1"/>
        <v>5.7734088173812207E-3</v>
      </c>
      <c r="H84" s="20"/>
    </row>
    <row r="85" spans="1:8" x14ac:dyDescent="0.25">
      <c r="B85" s="15" t="s">
        <v>217</v>
      </c>
      <c r="C85" s="16" t="s">
        <v>218</v>
      </c>
      <c r="D85" s="16" t="s">
        <v>219</v>
      </c>
      <c r="E85" s="17">
        <v>32850</v>
      </c>
      <c r="F85" s="17">
        <v>45359280</v>
      </c>
      <c r="G85" s="18">
        <f t="shared" si="1"/>
        <v>1.814360231449965E-3</v>
      </c>
      <c r="H85" s="20"/>
    </row>
    <row r="86" spans="1:8" x14ac:dyDescent="0.25">
      <c r="A86" s="1" t="s">
        <v>220</v>
      </c>
      <c r="B86" s="15" t="s">
        <v>221</v>
      </c>
      <c r="C86" s="16" t="s">
        <v>222</v>
      </c>
      <c r="D86" s="16" t="s">
        <v>25</v>
      </c>
      <c r="E86" s="17">
        <v>162680</v>
      </c>
      <c r="F86" s="17">
        <v>225978788</v>
      </c>
      <c r="G86" s="18">
        <f t="shared" si="1"/>
        <v>9.0390968749605935E-3</v>
      </c>
      <c r="H86" s="20"/>
    </row>
    <row r="87" spans="1:8" x14ac:dyDescent="0.25">
      <c r="B87" s="15" t="s">
        <v>223</v>
      </c>
      <c r="C87" s="16" t="s">
        <v>224</v>
      </c>
      <c r="D87" s="16" t="s">
        <v>225</v>
      </c>
      <c r="E87" s="17">
        <v>352500</v>
      </c>
      <c r="F87" s="17">
        <v>89817000</v>
      </c>
      <c r="G87" s="18">
        <f t="shared" si="1"/>
        <v>3.5926582809105768E-3</v>
      </c>
      <c r="H87" s="20"/>
    </row>
    <row r="88" spans="1:8" x14ac:dyDescent="0.25">
      <c r="B88" s="15" t="s">
        <v>226</v>
      </c>
      <c r="C88" s="16" t="s">
        <v>227</v>
      </c>
      <c r="D88" s="16" t="s">
        <v>60</v>
      </c>
      <c r="E88" s="17">
        <v>694</v>
      </c>
      <c r="F88" s="17">
        <v>6920915</v>
      </c>
      <c r="G88" s="18">
        <f t="shared" si="1"/>
        <v>2.7683492641958899E-4</v>
      </c>
      <c r="H88" s="20"/>
    </row>
    <row r="89" spans="1:8" x14ac:dyDescent="0.25">
      <c r="B89" s="15" t="s">
        <v>228</v>
      </c>
      <c r="C89" s="16" t="s">
        <v>229</v>
      </c>
      <c r="D89" s="16" t="s">
        <v>230</v>
      </c>
      <c r="E89" s="17">
        <v>11790</v>
      </c>
      <c r="F89" s="17">
        <v>23502186</v>
      </c>
      <c r="G89" s="18">
        <f t="shared" si="1"/>
        <v>9.4008175682109868E-4</v>
      </c>
      <c r="H89" s="20"/>
    </row>
    <row r="90" spans="1:8" x14ac:dyDescent="0.25">
      <c r="B90" s="15" t="s">
        <v>231</v>
      </c>
      <c r="C90" s="16" t="s">
        <v>232</v>
      </c>
      <c r="D90" s="16" t="s">
        <v>233</v>
      </c>
      <c r="E90" s="17">
        <v>5800</v>
      </c>
      <c r="F90" s="17">
        <v>61062400</v>
      </c>
      <c r="G90" s="18">
        <f t="shared" si="1"/>
        <v>2.4424812342014762E-3</v>
      </c>
      <c r="H90" s="20"/>
    </row>
    <row r="91" spans="1:8" x14ac:dyDescent="0.25">
      <c r="B91" s="15"/>
      <c r="C91" s="16"/>
      <c r="D91" s="16"/>
      <c r="E91" s="17"/>
      <c r="F91" s="17"/>
      <c r="G91" s="22"/>
      <c r="H91" s="20"/>
    </row>
    <row r="92" spans="1:8" x14ac:dyDescent="0.25">
      <c r="B92" s="23"/>
      <c r="C92" s="23" t="s">
        <v>234</v>
      </c>
      <c r="D92" s="23"/>
      <c r="E92" s="24"/>
      <c r="F92" s="25">
        <f>SUBTOTAL(109,Table134567685[Market Value])</f>
        <v>23970067410.699997</v>
      </c>
      <c r="G92" s="26">
        <f>+F92/$F$104</f>
        <v>0.95879690010839924</v>
      </c>
      <c r="H92" s="27"/>
    </row>
    <row r="93" spans="1:8" x14ac:dyDescent="0.25">
      <c r="A93" s="1" t="s">
        <v>235</v>
      </c>
    </row>
    <row r="94" spans="1:8" x14ac:dyDescent="0.25">
      <c r="A94" s="1" t="s">
        <v>236</v>
      </c>
      <c r="B94" s="28"/>
      <c r="C94" s="28" t="s">
        <v>237</v>
      </c>
      <c r="D94" s="28"/>
      <c r="E94" s="28"/>
      <c r="F94" s="28" t="s">
        <v>11</v>
      </c>
      <c r="G94" s="29" t="s">
        <v>12</v>
      </c>
      <c r="H94" s="28" t="s">
        <v>13</v>
      </c>
    </row>
    <row r="95" spans="1:8" x14ac:dyDescent="0.25">
      <c r="B95" s="30"/>
      <c r="C95" s="23" t="s">
        <v>238</v>
      </c>
      <c r="D95" s="16"/>
      <c r="E95" s="31"/>
      <c r="F95" s="32" t="s">
        <v>239</v>
      </c>
      <c r="G95" s="33">
        <v>0</v>
      </c>
      <c r="H95" s="16"/>
    </row>
    <row r="96" spans="1:8" x14ac:dyDescent="0.25">
      <c r="B96" s="30" t="s">
        <v>240</v>
      </c>
      <c r="C96" s="23" t="s">
        <v>241</v>
      </c>
      <c r="D96" s="23"/>
      <c r="E96" s="24"/>
      <c r="F96" s="17">
        <v>1036471177.23</v>
      </c>
      <c r="G96" s="33">
        <f>+F96/$F$104</f>
        <v>4.1458596455019578E-2</v>
      </c>
      <c r="H96" s="16"/>
    </row>
    <row r="97" spans="2:8" x14ac:dyDescent="0.25">
      <c r="B97" s="30"/>
      <c r="C97" s="23" t="s">
        <v>242</v>
      </c>
      <c r="D97" s="16"/>
      <c r="E97" s="31"/>
      <c r="F97" s="24" t="s">
        <v>239</v>
      </c>
      <c r="G97" s="33">
        <v>0</v>
      </c>
      <c r="H97" s="16"/>
    </row>
    <row r="98" spans="2:8" x14ac:dyDescent="0.25">
      <c r="B98" s="30"/>
      <c r="C98" s="23" t="s">
        <v>243</v>
      </c>
      <c r="D98" s="16"/>
      <c r="E98" s="31"/>
      <c r="F98" s="24" t="s">
        <v>239</v>
      </c>
      <c r="G98" s="33">
        <v>0</v>
      </c>
      <c r="H98" s="16"/>
    </row>
    <row r="99" spans="2:8" x14ac:dyDescent="0.25">
      <c r="B99" s="30"/>
      <c r="C99" s="23" t="s">
        <v>244</v>
      </c>
      <c r="D99" s="16"/>
      <c r="E99" s="31"/>
      <c r="F99" s="24" t="s">
        <v>239</v>
      </c>
      <c r="G99" s="33">
        <v>0</v>
      </c>
      <c r="H99" s="16"/>
    </row>
    <row r="100" spans="2:8" x14ac:dyDescent="0.25">
      <c r="B100" s="16" t="s">
        <v>220</v>
      </c>
      <c r="C100" s="16" t="s">
        <v>245</v>
      </c>
      <c r="D100" s="16"/>
      <c r="E100" s="31"/>
      <c r="F100" s="17">
        <v>-6387452.7000000002</v>
      </c>
      <c r="G100" s="33">
        <f>+F100/$F$104</f>
        <v>-2.55496563418725E-4</v>
      </c>
      <c r="H100" s="16"/>
    </row>
    <row r="101" spans="2:8" x14ac:dyDescent="0.25">
      <c r="B101" s="30"/>
      <c r="C101" s="16"/>
      <c r="D101" s="16"/>
      <c r="E101" s="31"/>
      <c r="F101" s="32"/>
      <c r="G101" s="33"/>
      <c r="H101" s="16"/>
    </row>
    <row r="102" spans="2:8" x14ac:dyDescent="0.25">
      <c r="B102" s="30"/>
      <c r="C102" s="16" t="s">
        <v>246</v>
      </c>
      <c r="D102" s="16"/>
      <c r="E102" s="31"/>
      <c r="F102" s="34">
        <f>SUM(F95:F101)</f>
        <v>1030083724.53</v>
      </c>
      <c r="G102" s="33">
        <f>+F102/$F$104</f>
        <v>4.1203099891600856E-2</v>
      </c>
      <c r="H102" s="16"/>
    </row>
    <row r="103" spans="2:8" x14ac:dyDescent="0.25">
      <c r="B103" s="30"/>
      <c r="C103" s="16"/>
      <c r="D103" s="16"/>
      <c r="E103" s="31"/>
      <c r="F103" s="34"/>
      <c r="G103" s="33"/>
      <c r="H103" s="16"/>
    </row>
    <row r="104" spans="2:8" x14ac:dyDescent="0.25">
      <c r="B104" s="35"/>
      <c r="C104" s="36" t="s">
        <v>247</v>
      </c>
      <c r="D104" s="37"/>
      <c r="E104" s="38"/>
      <c r="F104" s="38">
        <f>+F102+F92</f>
        <v>25000151135.229996</v>
      </c>
      <c r="G104" s="39">
        <v>1</v>
      </c>
      <c r="H104" s="16"/>
    </row>
    <row r="105" spans="2:8" x14ac:dyDescent="0.25">
      <c r="F105" s="40"/>
    </row>
    <row r="106" spans="2:8" x14ac:dyDescent="0.25">
      <c r="C106" s="23" t="s">
        <v>248</v>
      </c>
      <c r="D106" s="41"/>
      <c r="F106" s="5">
        <v>0</v>
      </c>
    </row>
    <row r="107" spans="2:8" x14ac:dyDescent="0.25">
      <c r="C107" s="23" t="s">
        <v>249</v>
      </c>
      <c r="D107" s="42"/>
    </row>
    <row r="108" spans="2:8" x14ac:dyDescent="0.25">
      <c r="C108" s="23" t="s">
        <v>250</v>
      </c>
      <c r="D108" s="42"/>
    </row>
    <row r="109" spans="2:8" x14ac:dyDescent="0.25">
      <c r="C109" s="23" t="s">
        <v>251</v>
      </c>
      <c r="D109" s="43">
        <v>29.237100000000002</v>
      </c>
    </row>
    <row r="110" spans="2:8" x14ac:dyDescent="0.25">
      <c r="C110" s="23" t="s">
        <v>252</v>
      </c>
      <c r="D110" s="43">
        <v>29.2148</v>
      </c>
    </row>
    <row r="111" spans="2:8" x14ac:dyDescent="0.25">
      <c r="C111" s="23" t="s">
        <v>253</v>
      </c>
      <c r="D111" s="44"/>
    </row>
    <row r="112" spans="2:8" x14ac:dyDescent="0.25">
      <c r="C112" s="23" t="s">
        <v>254</v>
      </c>
      <c r="D112" s="42">
        <v>0</v>
      </c>
    </row>
    <row r="113" spans="2:8" x14ac:dyDescent="0.25">
      <c r="C113" s="23" t="s">
        <v>255</v>
      </c>
      <c r="D113" s="42">
        <v>0</v>
      </c>
      <c r="F113" s="40"/>
      <c r="G113" s="45"/>
    </row>
    <row r="114" spans="2:8" x14ac:dyDescent="0.25">
      <c r="B114" s="46"/>
      <c r="C114" s="47"/>
    </row>
    <row r="115" spans="2:8" s="1" customFormat="1" x14ac:dyDescent="0.25">
      <c r="E115" s="48"/>
      <c r="F115" s="48"/>
      <c r="G115" s="49"/>
    </row>
    <row r="116" spans="2:8" s="1" customFormat="1" x14ac:dyDescent="0.25">
      <c r="C116" s="50" t="s">
        <v>256</v>
      </c>
      <c r="D116" s="50"/>
      <c r="E116" s="50"/>
      <c r="F116" s="50"/>
      <c r="G116" s="51"/>
      <c r="H116" s="50"/>
    </row>
    <row r="117" spans="2:8" s="1" customFormat="1" x14ac:dyDescent="0.25">
      <c r="C117" s="50" t="s">
        <v>257</v>
      </c>
      <c r="D117" s="50"/>
      <c r="E117" s="50"/>
      <c r="F117" s="50" t="s">
        <v>11</v>
      </c>
      <c r="G117" s="51" t="s">
        <v>12</v>
      </c>
      <c r="H117" s="50" t="s">
        <v>13</v>
      </c>
    </row>
    <row r="118" spans="2:8" s="1" customFormat="1" x14ac:dyDescent="0.25">
      <c r="C118" s="14" t="s">
        <v>258</v>
      </c>
      <c r="E118" s="48"/>
      <c r="F118" s="52">
        <f>SUMIF(Table134567685[[Industry ]],A93,Table134567685[Market Value])</f>
        <v>0</v>
      </c>
      <c r="G118" s="53">
        <f>+F118/$F$104</f>
        <v>0</v>
      </c>
    </row>
    <row r="119" spans="2:8" s="1" customFormat="1" x14ac:dyDescent="0.25">
      <c r="C119" s="1" t="s">
        <v>259</v>
      </c>
      <c r="E119" s="48"/>
      <c r="F119" s="52">
        <f>SUMIF(Table134567685[[Industry ]],A94,Table134567685[Market Value])</f>
        <v>0</v>
      </c>
      <c r="G119" s="53">
        <f>+F119/$F$104</f>
        <v>0</v>
      </c>
    </row>
    <row r="120" spans="2:8" s="1" customFormat="1" x14ac:dyDescent="0.25">
      <c r="C120" s="1" t="s">
        <v>260</v>
      </c>
      <c r="E120" s="48"/>
      <c r="F120" s="52">
        <f>SUMIF($E$132:$E$139,C120,H132:H139)</f>
        <v>0</v>
      </c>
      <c r="G120" s="53">
        <f>+F120/$F$104</f>
        <v>0</v>
      </c>
    </row>
    <row r="121" spans="2:8" s="1" customFormat="1" x14ac:dyDescent="0.25">
      <c r="C121" s="1" t="s">
        <v>261</v>
      </c>
      <c r="E121" s="48"/>
      <c r="F121" s="52">
        <f t="shared" ref="F121:F129" si="2">SUMIF($E$132:$E$139,C121,H133:H140)</f>
        <v>0</v>
      </c>
      <c r="G121" s="53">
        <f t="shared" ref="G121:G129" si="3">+F121/$F$104</f>
        <v>0</v>
      </c>
    </row>
    <row r="122" spans="2:8" s="1" customFormat="1" x14ac:dyDescent="0.25">
      <c r="C122" s="1" t="s">
        <v>262</v>
      </c>
      <c r="E122" s="48"/>
      <c r="F122" s="52">
        <f t="shared" si="2"/>
        <v>0</v>
      </c>
      <c r="G122" s="53">
        <f t="shared" si="3"/>
        <v>0</v>
      </c>
    </row>
    <row r="123" spans="2:8" s="1" customFormat="1" x14ac:dyDescent="0.25">
      <c r="C123" s="1" t="s">
        <v>263</v>
      </c>
      <c r="E123" s="48"/>
      <c r="F123" s="52">
        <f t="shared" si="2"/>
        <v>0</v>
      </c>
      <c r="G123" s="53">
        <f t="shared" si="3"/>
        <v>0</v>
      </c>
    </row>
    <row r="124" spans="2:8" s="1" customFormat="1" x14ac:dyDescent="0.25">
      <c r="C124" s="1" t="s">
        <v>264</v>
      </c>
      <c r="E124" s="48"/>
      <c r="F124" s="52">
        <f t="shared" si="2"/>
        <v>0</v>
      </c>
      <c r="G124" s="53">
        <f t="shared" si="3"/>
        <v>0</v>
      </c>
    </row>
    <row r="125" spans="2:8" s="1" customFormat="1" x14ac:dyDescent="0.25">
      <c r="C125" s="1" t="s">
        <v>265</v>
      </c>
      <c r="E125" s="48"/>
      <c r="F125" s="52">
        <f t="shared" si="2"/>
        <v>0</v>
      </c>
      <c r="G125" s="53">
        <f t="shared" si="3"/>
        <v>0</v>
      </c>
    </row>
    <row r="126" spans="2:8" s="1" customFormat="1" x14ac:dyDescent="0.25">
      <c r="C126" s="1" t="s">
        <v>266</v>
      </c>
      <c r="E126" s="48"/>
      <c r="F126" s="52">
        <f t="shared" si="2"/>
        <v>0</v>
      </c>
      <c r="G126" s="53">
        <f t="shared" si="3"/>
        <v>0</v>
      </c>
    </row>
    <row r="127" spans="2:8" s="1" customFormat="1" x14ac:dyDescent="0.25">
      <c r="C127" s="1" t="s">
        <v>267</v>
      </c>
      <c r="E127" s="48"/>
      <c r="F127" s="52">
        <f>SUMIF($E$132:$E$139,C127,H139:H146)</f>
        <v>0</v>
      </c>
      <c r="G127" s="53">
        <f t="shared" si="3"/>
        <v>0</v>
      </c>
    </row>
    <row r="128" spans="2:8" s="1" customFormat="1" x14ac:dyDescent="0.25">
      <c r="C128" s="1" t="s">
        <v>268</v>
      </c>
      <c r="E128" s="48"/>
      <c r="F128" s="52">
        <f t="shared" si="2"/>
        <v>0</v>
      </c>
      <c r="G128" s="53">
        <f t="shared" si="3"/>
        <v>0</v>
      </c>
    </row>
    <row r="129" spans="3:8" s="1" customFormat="1" x14ac:dyDescent="0.25">
      <c r="C129" s="1" t="s">
        <v>269</v>
      </c>
      <c r="E129" s="48"/>
      <c r="F129" s="52">
        <f t="shared" si="2"/>
        <v>0</v>
      </c>
      <c r="G129" s="53">
        <f t="shared" si="3"/>
        <v>0</v>
      </c>
    </row>
    <row r="130" spans="3:8" s="1" customFormat="1" x14ac:dyDescent="0.25">
      <c r="E130" s="48"/>
      <c r="G130" s="49"/>
    </row>
    <row r="131" spans="3:8" s="1" customFormat="1" x14ac:dyDescent="0.25">
      <c r="E131" s="48"/>
      <c r="G131" s="49"/>
    </row>
    <row r="132" spans="3:8" s="1" customFormat="1" x14ac:dyDescent="0.25">
      <c r="E132" s="1" t="s">
        <v>260</v>
      </c>
      <c r="F132" s="1" t="s">
        <v>270</v>
      </c>
      <c r="G132" s="49">
        <f t="shared" ref="G132:G139" si="4">SUMIF($H$7:$H$73,F132,$E$7:$E$73)</f>
        <v>0</v>
      </c>
      <c r="H132" s="1">
        <f t="shared" ref="H132:H139" si="5">SUMIF($H$7:$H$73,F132,$F$7:$F$73)</f>
        <v>0</v>
      </c>
    </row>
    <row r="133" spans="3:8" s="1" customFormat="1" x14ac:dyDescent="0.25">
      <c r="E133" s="1" t="s">
        <v>260</v>
      </c>
      <c r="F133" s="1" t="s">
        <v>271</v>
      </c>
      <c r="G133" s="49">
        <f t="shared" si="4"/>
        <v>0</v>
      </c>
      <c r="H133" s="1">
        <f t="shared" si="5"/>
        <v>0</v>
      </c>
    </row>
    <row r="134" spans="3:8" s="1" customFormat="1" x14ac:dyDescent="0.25">
      <c r="E134" s="1" t="s">
        <v>260</v>
      </c>
      <c r="F134" s="1" t="s">
        <v>272</v>
      </c>
      <c r="G134" s="49">
        <f t="shared" si="4"/>
        <v>0</v>
      </c>
      <c r="H134" s="1">
        <f t="shared" si="5"/>
        <v>0</v>
      </c>
    </row>
    <row r="135" spans="3:8" s="1" customFormat="1" x14ac:dyDescent="0.25">
      <c r="E135" s="1" t="s">
        <v>262</v>
      </c>
      <c r="F135" s="1" t="s">
        <v>273</v>
      </c>
      <c r="G135" s="49">
        <f t="shared" si="4"/>
        <v>0</v>
      </c>
      <c r="H135" s="1">
        <f t="shared" si="5"/>
        <v>0</v>
      </c>
    </row>
    <row r="136" spans="3:8" s="1" customFormat="1" x14ac:dyDescent="0.25">
      <c r="E136" s="1" t="s">
        <v>263</v>
      </c>
      <c r="F136" s="1" t="s">
        <v>274</v>
      </c>
      <c r="G136" s="49">
        <f t="shared" si="4"/>
        <v>0</v>
      </c>
      <c r="H136" s="1">
        <f t="shared" si="5"/>
        <v>0</v>
      </c>
    </row>
    <row r="137" spans="3:8" s="1" customFormat="1" x14ac:dyDescent="0.25">
      <c r="E137" s="1" t="s">
        <v>260</v>
      </c>
      <c r="F137" s="1" t="s">
        <v>275</v>
      </c>
      <c r="G137" s="49">
        <f t="shared" si="4"/>
        <v>0</v>
      </c>
      <c r="H137" s="1">
        <f t="shared" si="5"/>
        <v>0</v>
      </c>
    </row>
    <row r="138" spans="3:8" s="1" customFormat="1" x14ac:dyDescent="0.25">
      <c r="E138" s="1" t="s">
        <v>263</v>
      </c>
      <c r="F138" s="1" t="s">
        <v>276</v>
      </c>
      <c r="G138" s="49">
        <f t="shared" si="4"/>
        <v>0</v>
      </c>
      <c r="H138" s="1">
        <f t="shared" si="5"/>
        <v>0</v>
      </c>
    </row>
    <row r="139" spans="3:8" s="1" customFormat="1" x14ac:dyDescent="0.25">
      <c r="E139" s="1" t="s">
        <v>260</v>
      </c>
      <c r="F139" s="1" t="s">
        <v>277</v>
      </c>
      <c r="G139" s="49">
        <f t="shared" si="4"/>
        <v>0</v>
      </c>
      <c r="H139" s="1">
        <f t="shared" si="5"/>
        <v>0</v>
      </c>
    </row>
    <row r="140" spans="3:8" s="1" customFormat="1" x14ac:dyDescent="0.25">
      <c r="E140" s="48"/>
      <c r="G140" s="49" t="s">
        <v>278</v>
      </c>
      <c r="H140" s="1" t="s">
        <v>278</v>
      </c>
    </row>
    <row r="141" spans="3:8" s="1" customFormat="1" x14ac:dyDescent="0.25">
      <c r="E141" s="48"/>
      <c r="G141" s="49"/>
    </row>
    <row r="142" spans="3:8" s="1" customFormat="1" x14ac:dyDescent="0.25">
      <c r="E142" s="48"/>
      <c r="G142" s="49"/>
    </row>
    <row r="143" spans="3:8" s="1" customFormat="1" x14ac:dyDescent="0.25">
      <c r="E143" s="48"/>
      <c r="G143" s="49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2026-03-06T09:43:14Z</dcterms:created>
  <dcterms:modified xsi:type="dcterms:W3CDTF">2026-03-06T09:43:22Z</dcterms:modified>
</cp:coreProperties>
</file>