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93FAE9D-F2D5-4304-82CA-6615C9467299}" xr6:coauthVersionLast="47" xr6:coauthVersionMax="47" xr10:uidLastSave="{00000000-0000-0000-0000-000000000000}"/>
  <bookViews>
    <workbookView xWindow="-120" yWindow="-120" windowWidth="20730" windowHeight="11040" xr2:uid="{FCB5BBBD-07D5-4954-B0F7-452F47B6FD43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Port_E1I!$C$6:$H$79</definedName>
    <definedName name="IN" localSheetId="0">#REF!</definedName>
    <definedName name="IN">#REF!</definedName>
    <definedName name="_xlnm.Print_Area" localSheetId="0">Port_E1I!$B$2:$G$103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F109" i="1" s="1"/>
  <c r="G109" i="1" s="1"/>
  <c r="G121" i="1"/>
  <c r="F118" i="1"/>
  <c r="G118" i="1" s="1"/>
  <c r="F117" i="1"/>
  <c r="G117" i="1" s="1"/>
  <c r="F116" i="1"/>
  <c r="F115" i="1"/>
  <c r="F114" i="1"/>
  <c r="G114" i="1" s="1"/>
  <c r="F113" i="1"/>
  <c r="G113" i="1" s="1"/>
  <c r="F112" i="1"/>
  <c r="G112" i="1" s="1"/>
  <c r="F111" i="1"/>
  <c r="G111" i="1" s="1"/>
  <c r="F110" i="1"/>
  <c r="G110" i="1" s="1"/>
  <c r="F108" i="1"/>
  <c r="G108" i="1" s="1"/>
  <c r="F107" i="1"/>
  <c r="F91" i="1"/>
  <c r="F93" i="1" s="1"/>
  <c r="F81" i="1"/>
  <c r="G81" i="1" s="1"/>
  <c r="G78" i="1" l="1"/>
  <c r="G70" i="1"/>
  <c r="G62" i="1"/>
  <c r="G54" i="1"/>
  <c r="G46" i="1"/>
  <c r="G38" i="1"/>
  <c r="G30" i="1"/>
  <c r="G22" i="1"/>
  <c r="G14" i="1"/>
  <c r="G29" i="1"/>
  <c r="G71" i="1"/>
  <c r="G47" i="1"/>
  <c r="G23" i="1"/>
  <c r="G7" i="1"/>
  <c r="G91" i="1"/>
  <c r="G77" i="1"/>
  <c r="G69" i="1"/>
  <c r="G61" i="1"/>
  <c r="G53" i="1"/>
  <c r="G45" i="1"/>
  <c r="G37" i="1"/>
  <c r="G21" i="1"/>
  <c r="G13" i="1"/>
  <c r="G76" i="1"/>
  <c r="G68" i="1"/>
  <c r="G60" i="1"/>
  <c r="G52" i="1"/>
  <c r="G44" i="1"/>
  <c r="G36" i="1"/>
  <c r="G28" i="1"/>
  <c r="G20" i="1"/>
  <c r="G12" i="1"/>
  <c r="G33" i="1"/>
  <c r="G72" i="1"/>
  <c r="G48" i="1"/>
  <c r="G32" i="1"/>
  <c r="G8" i="1"/>
  <c r="G89" i="1"/>
  <c r="G75" i="1"/>
  <c r="G67" i="1"/>
  <c r="G59" i="1"/>
  <c r="G51" i="1"/>
  <c r="G43" i="1"/>
  <c r="G35" i="1"/>
  <c r="G27" i="1"/>
  <c r="G19" i="1"/>
  <c r="G11" i="1"/>
  <c r="G65" i="1"/>
  <c r="G49" i="1"/>
  <c r="G25" i="1"/>
  <c r="G9" i="1"/>
  <c r="G64" i="1"/>
  <c r="G56" i="1"/>
  <c r="G40" i="1"/>
  <c r="G16" i="1"/>
  <c r="G79" i="1"/>
  <c r="G63" i="1"/>
  <c r="G55" i="1"/>
  <c r="G39" i="1"/>
  <c r="G31" i="1"/>
  <c r="G15" i="1"/>
  <c r="G85" i="1"/>
  <c r="G74" i="1"/>
  <c r="G66" i="1"/>
  <c r="G58" i="1"/>
  <c r="G50" i="1"/>
  <c r="G42" i="1"/>
  <c r="G34" i="1"/>
  <c r="G26" i="1"/>
  <c r="G18" i="1"/>
  <c r="G10" i="1"/>
  <c r="G73" i="1"/>
  <c r="G57" i="1"/>
  <c r="G41" i="1"/>
  <c r="G17" i="1"/>
  <c r="G24" i="1"/>
  <c r="G115" i="1"/>
  <c r="G107" i="1"/>
  <c r="G116" i="1"/>
</calcChain>
</file>

<file path=xl/sharedStrings.xml><?xml version="1.0" encoding="utf-8"?>
<sst xmlns="http://schemas.openxmlformats.org/spreadsheetml/2006/main" count="299" uniqueCount="250">
  <si>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</si>
  <si>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</si>
  <si>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</si>
  <si>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</si>
  <si>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</si>
  <si>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</si>
  <si>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</si>
  <si>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</si>
  <si>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</si>
  <si>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</si>
  <si>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</si>
  <si>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</si>
  <si>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</si>
  <si>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</si>
  <si>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IN8397D01015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</si>
  <si>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</si>
  <si>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</si>
  <si>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</si>
  <si>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</si>
  <si>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</si>
  <si>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</si>
  <si>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</si>
  <si>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</si>
  <si>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</si>
  <si>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</si>
  <si>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</si>
  <si>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</si>
  <si>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</si>
  <si>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</si>
  <si>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</si>
  <si>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</si>
  <si>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</si>
  <si>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</si>
  <si>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</si>
  <si>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</si>
  <si>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</si>
  <si>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</si>
  <si>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</si>
  <si>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</si>
  <si>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</si>
  <si>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</si>
  <si>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</si>
  <si>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</si>
  <si>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</si>
  <si>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</si>
  <si>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</si>
  <si>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</si>
  <si>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</si>
  <si>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</si>
  <si>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</si>
  <si>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</si>
  <si>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</si>
  <si>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</si>
  <si>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</si>
  <si>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</si>
  <si>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</si>
  <si>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</si>
  <si>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</si>
  <si>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</si>
  <si>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</si>
  <si>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</si>
  <si>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</si>
  <si>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</si>
  <si>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</si>
  <si>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</si>
  <si>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</si>
  <si>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</si>
  <si>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</si>
  <si>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</si>
  <si>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</si>
  <si>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</si>
  <si>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</si>
  <si>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</si>
  <si>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</si>
  <si>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</si>
  <si>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</si>
  <si>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</si>
  <si>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</si>
  <si>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</si>
  <si>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</si>
  <si>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</si>
  <si>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</si>
  <si>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</si>
  <si>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</si>
  <si>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</si>
  <si>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</si>
  <si>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INE151A01013</t>
  </si>
  <si>
    <t>Tata Communications Limited</t>
  </si>
  <si>
    <t>Other telecommunications activities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</si>
  <si>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</si>
  <si>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</si>
  <si>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</si>
  <si>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</si>
  <si>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</si>
  <si>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</si>
  <si>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</si>
  <si>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</si>
  <si>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</si>
  <si>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</si>
  <si>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</si>
  <si>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</si>
  <si>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</si>
  <si>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</si>
  <si>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</si>
  <si>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</si>
  <si>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</si>
  <si>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</si>
  <si>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</si>
  <si>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</si>
  <si>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</si>
  <si>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</si>
  <si>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</si>
  <si>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</si>
  <si>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</si>
  <si>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</si>
  <si>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</si>
  <si>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</si>
  <si>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</si>
  <si>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INE245A01021</t>
  </si>
  <si>
    <t>TATA POWER COMPANY LIMITED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</si>
  <si>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</si>
  <si>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</si>
  <si>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</si>
  <si>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</si>
  <si>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</si>
  <si>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</si>
  <si>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</si>
  <si>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</si>
  <si>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</si>
  <si>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</si>
  <si>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</si>
  <si>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</si>
  <si>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</si>
  <si>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</si>
  <si>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</si>
  <si>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</si>
  <si>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</si>
  <si>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</si>
  <si>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</si>
  <si>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</si>
  <si>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</si>
  <si>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</si>
  <si>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</si>
  <si>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</si>
  <si>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</si>
  <si>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</si>
  <si>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</si>
  <si>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</si>
  <si>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</si>
  <si>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</si>
  <si>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</si>
  <si>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</si>
  <si>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</si>
  <si>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</si>
  <si>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</si>
  <si>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</si>
  <si>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</si>
  <si>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</si>
  <si>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</si>
  <si>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</si>
  <si>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</si>
  <si>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</si>
  <si>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</si>
  <si>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</si>
  <si>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</si>
  <si>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</si>
  <si>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</si>
  <si>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</si>
  <si>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</si>
  <si>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</si>
  <si>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</si>
  <si>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</si>
  <si>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</si>
  <si>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</si>
  <si>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</si>
  <si>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</si>
  <si>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</si>
  <si>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</si>
  <si>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</si>
  <si>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</si>
  <si>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</si>
  <si>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</si>
  <si>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</si>
  <si>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</si>
  <si>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</si>
  <si>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</si>
  <si>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</si>
  <si>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INE765G01017</t>
  </si>
  <si>
    <t>ICICI LOMBARD GENERAL INSURANCE CO LTD</t>
  </si>
  <si>
    <t>Non-life insurance</t>
  </si>
  <si>
    <t>INE795G01014</t>
  </si>
  <si>
    <t>HDFC LIFE INSURANCE COMPANY LTD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</si>
  <si>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</si>
  <si>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</si>
  <si>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</si>
  <si>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</si>
  <si>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</si>
  <si>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</si>
  <si>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</si>
  <si>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</si>
  <si>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INE918I01026</t>
  </si>
  <si>
    <t>BAJAJ FINSERV LTD</t>
  </si>
  <si>
    <t>Activities of holding companies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</si>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</sst>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1" applyFont="1" applyFill="1"/>
    <xf numFmtId="0" fontId="2" fillId="0" borderId="0" xfId="1"/>
    <xf numFmtId="164" fontId="0" fillId="0" borderId="0" xfId="2" applyFont="1"/>
    <xf numFmtId="9" fontId="2" fillId="0" borderId="0" xfId="3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164" fontId="2" fillId="0" borderId="5" xfId="1" quotePrefix="1" applyNumberFormat="1" applyBorder="1"/>
    <xf numFmtId="0" fontId="0" fillId="0" borderId="4" xfId="0" applyBorder="1" applyAlignment="1">
      <alignment horizontal="left" vertical="top"/>
    </xf>
    <xf numFmtId="164" fontId="2" fillId="0" borderId="4" xfId="1" quotePrefix="1" applyNumberForma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9" fontId="0" fillId="0" borderId="4" xfId="3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8" fillId="0" borderId="4" xfId="2" applyNumberFormat="1" applyFont="1" applyFill="1" applyBorder="1" applyAlignment="1">
      <alignment vertical="center" wrapText="1"/>
    </xf>
    <xf numFmtId="0" fontId="9" fillId="3" borderId="0" xfId="0" applyFont="1" applyFill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2" fillId="0" borderId="4" xfId="1" applyNumberFormat="1" applyBorder="1"/>
    <xf numFmtId="164" fontId="0" fillId="2" borderId="4" xfId="2" applyFont="1" applyFill="1" applyBorder="1" applyAlignment="1">
      <alignment horizontal="right"/>
    </xf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9" fontId="0" fillId="0" borderId="0" xfId="3" applyFont="1"/>
    <xf numFmtId="10" fontId="9" fillId="2" borderId="0" xfId="4" applyNumberFormat="1" applyFont="1" applyFill="1" applyBorder="1"/>
    <xf numFmtId="164" fontId="9" fillId="2" borderId="0" xfId="2" applyFont="1" applyFill="1" applyBorder="1"/>
    <xf numFmtId="9" fontId="5" fillId="2" borderId="0" xfId="3" applyFont="1" applyFill="1" applyBorder="1"/>
    <xf numFmtId="0" fontId="3" fillId="2" borderId="0" xfId="1" applyFont="1" applyFill="1"/>
    <xf numFmtId="9" fontId="3" fillId="2" borderId="0" xfId="3" applyFont="1" applyFill="1" applyBorder="1"/>
    <xf numFmtId="165" fontId="9" fillId="2" borderId="0" xfId="2" applyNumberFormat="1" applyFont="1" applyFill="1" applyBorder="1" applyAlignment="1">
      <alignment vertical="top"/>
    </xf>
    <xf numFmtId="9" fontId="9" fillId="2" borderId="0" xfId="3" applyFont="1" applyFill="1" applyBorder="1" applyAlignment="1">
      <alignment vertical="center"/>
    </xf>
  </cellXfs>
  <cellStyles count="5">
    <cellStyle name="Comma 2 14" xfId="2" xr:uid="{30DB41A4-D137-42DC-AB94-567084B122F6}"/>
    <cellStyle name="Normal" xfId="0" builtinId="0"/>
    <cellStyle name="Normal 2 14" xfId="1" xr:uid="{7B91DB48-CA64-4FE5-8682-6904CEBA243B}"/>
    <cellStyle name="Percent 2 13" xfId="4" xr:uid="{442788EA-014E-4435-9CF9-90B86ACCB9E0}"/>
    <cellStyle name="Percent 3" xfId="3" xr:uid="{8BF53D71-98FC-4109-A80E-DEF6BC7B7C0C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2FBD14-39B3-43E5-97CD-2DE68F62BB65}" name="Table1345676856" displayName="Table1345676856" ref="B6:H79" totalsRowShown="0" headerRowDxfId="11" dataDxfId="10" headerRowBorderDxfId="8" tableBorderDxfId="9" totalsRowBorderDxfId="7">
  <sortState xmlns:xlrd2="http://schemas.microsoft.com/office/spreadsheetml/2017/richdata2" ref="B7:H79">
    <sortCondition descending="1" ref="F6:F79"/>
  </sortState>
  <tableColumns count="7">
    <tableColumn id="1" xr3:uid="{4CA1D03F-97EF-4FB9-B53D-7FA84E2A86F8}" name="ISIN No." dataDxfId="6"/>
    <tableColumn id="2" xr3:uid="{8B85F0CF-C7D7-4383-A463-30DAAA60C371}" name="Name of the Instrument" dataDxfId="5"/>
    <tableColumn id="3" xr3:uid="{419A3B64-517F-4B31-A524-EADA73DB7A16}" name="Industry " dataDxfId="4"/>
    <tableColumn id="4" xr3:uid="{7B600ACC-59F5-4807-9C11-2E4ACDCF928E}" name="Quantity" dataDxfId="3"/>
    <tableColumn id="5" xr3:uid="{E31F4E95-32FC-472C-8543-F4555877D5A7}" name="Market Value" dataDxfId="2"/>
    <tableColumn id="6" xr3:uid="{18CE27A2-4689-414E-9073-95D5B6CFECA4}" name="% of Portfolio" dataDxfId="1">
      <calculatedColumnFormula>+F7/$F$93</calculatedColumnFormula>
    </tableColumn>
    <tableColumn id="7" xr3:uid="{106B4563-918A-4D4A-99D3-6A1D1DBEDA6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5E12-B4F4-4149-8BCF-5E4AD952F4DA}">
  <sheetPr>
    <tabColor rgb="FF7030A0"/>
  </sheetPr>
  <dimension ref="A1:Q129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7" customWidth="1"/>
    <col min="6" max="6" width="29.5703125" style="1" customWidth="1"/>
    <col min="7" max="7" width="20.5703125" style="48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7" s="2" customFormat="1" x14ac:dyDescent="0.25">
      <c r="A1" s="1"/>
      <c r="E1" s="3"/>
      <c r="G1" s="4"/>
      <c r="K1" s="1"/>
      <c r="L1" s="1"/>
      <c r="M1" s="1"/>
      <c r="N1" s="1"/>
      <c r="O1" s="1"/>
      <c r="P1" s="1"/>
      <c r="Q1" s="1"/>
    </row>
    <row r="2" spans="1:17" s="2" customFormat="1" x14ac:dyDescent="0.25">
      <c r="A2" s="1"/>
      <c r="B2" s="5" t="s">
        <v>0</v>
      </c>
      <c r="D2" s="6" t="s">
        <v>1</v>
      </c>
      <c r="E2" s="3"/>
      <c r="G2" s="4"/>
      <c r="K2" s="1"/>
      <c r="L2" s="1"/>
      <c r="M2" s="1"/>
      <c r="N2" s="1"/>
      <c r="O2" s="1"/>
      <c r="P2" s="1"/>
      <c r="Q2" s="1"/>
    </row>
    <row r="3" spans="1:17" s="2" customFormat="1" x14ac:dyDescent="0.25">
      <c r="A3" s="7" t="s">
        <v>2</v>
      </c>
      <c r="B3" s="5" t="s">
        <v>3</v>
      </c>
      <c r="D3" s="5" t="s">
        <v>4</v>
      </c>
      <c r="E3" s="3"/>
      <c r="G3" s="8"/>
      <c r="K3" s="1"/>
      <c r="L3" s="1"/>
      <c r="M3" s="1"/>
      <c r="N3" s="1"/>
      <c r="O3" s="1"/>
      <c r="P3" s="1"/>
      <c r="Q3" s="1"/>
    </row>
    <row r="4" spans="1:17" s="2" customFormat="1" x14ac:dyDescent="0.25">
      <c r="A4" s="1"/>
      <c r="B4" s="5" t="s">
        <v>5</v>
      </c>
      <c r="D4" s="5" t="s">
        <v>6</v>
      </c>
      <c r="E4" s="3"/>
      <c r="G4" s="8"/>
      <c r="K4" s="1"/>
      <c r="L4" s="1"/>
      <c r="M4" s="1"/>
      <c r="N4" s="1"/>
      <c r="O4" s="1"/>
      <c r="P4" s="1"/>
      <c r="Q4" s="1"/>
    </row>
    <row r="5" spans="1:17" s="2" customFormat="1" x14ac:dyDescent="0.25">
      <c r="A5" s="1"/>
      <c r="E5" s="3"/>
      <c r="G5" s="8"/>
      <c r="K5" s="1"/>
      <c r="L5" s="1"/>
      <c r="M5" s="1"/>
      <c r="N5" s="1"/>
      <c r="O5" s="1"/>
      <c r="P5" s="1"/>
      <c r="Q5" s="1"/>
    </row>
    <row r="6" spans="1:17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K6" s="1"/>
      <c r="L6" s="1"/>
      <c r="M6" s="1"/>
      <c r="N6" s="1"/>
      <c r="O6" s="1"/>
      <c r="P6" s="1"/>
      <c r="Q6" s="1"/>
    </row>
    <row r="7" spans="1:17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441</v>
      </c>
      <c r="F7" s="17">
        <v>699426</v>
      </c>
      <c r="G7" s="18">
        <f t="shared" ref="G7:G70" si="0">+F7/$F$93</f>
        <v>1.2938574457328665E-3</v>
      </c>
      <c r="H7" s="19"/>
      <c r="K7" s="1"/>
      <c r="L7" s="1"/>
      <c r="M7" s="1"/>
      <c r="N7" s="1"/>
      <c r="O7" s="1"/>
      <c r="P7" s="1"/>
      <c r="Q7" s="1"/>
    </row>
    <row r="8" spans="1:17" s="2" customFormat="1" x14ac:dyDescent="0.25">
      <c r="A8" s="14"/>
      <c r="B8" s="15" t="s">
        <v>17</v>
      </c>
      <c r="C8" s="16" t="s">
        <v>18</v>
      </c>
      <c r="D8" s="16" t="s">
        <v>19</v>
      </c>
      <c r="E8" s="17">
        <v>18364</v>
      </c>
      <c r="F8" s="17">
        <v>25597579.600000001</v>
      </c>
      <c r="G8" s="18">
        <f t="shared" si="0"/>
        <v>4.7352570476647607E-2</v>
      </c>
      <c r="H8" s="19"/>
      <c r="K8" s="1"/>
      <c r="L8" s="1"/>
      <c r="M8" s="1"/>
      <c r="N8" s="1"/>
      <c r="O8" s="1"/>
      <c r="P8" s="1"/>
      <c r="Q8" s="1"/>
    </row>
    <row r="9" spans="1:17" s="2" customFormat="1" x14ac:dyDescent="0.25">
      <c r="A9" s="14"/>
      <c r="B9" s="15" t="s">
        <v>20</v>
      </c>
      <c r="C9" s="16" t="s">
        <v>21</v>
      </c>
      <c r="D9" s="16" t="s">
        <v>22</v>
      </c>
      <c r="E9" s="17">
        <v>10150</v>
      </c>
      <c r="F9" s="17">
        <v>13196015</v>
      </c>
      <c r="G9" s="18">
        <f t="shared" si="0"/>
        <v>2.4411106052323751E-2</v>
      </c>
      <c r="H9" s="19"/>
      <c r="K9" s="1"/>
      <c r="L9" s="1"/>
      <c r="M9" s="1"/>
      <c r="N9" s="1"/>
      <c r="O9" s="1"/>
      <c r="P9" s="1"/>
      <c r="Q9" s="1"/>
    </row>
    <row r="10" spans="1:17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4278</v>
      </c>
      <c r="F10" s="17">
        <v>18302567.399999999</v>
      </c>
      <c r="G10" s="18">
        <f t="shared" si="0"/>
        <v>3.3857639130540795E-2</v>
      </c>
      <c r="H10" s="19"/>
      <c r="K10" s="1"/>
      <c r="L10" s="1"/>
      <c r="M10" s="1"/>
      <c r="N10" s="1"/>
      <c r="O10" s="1"/>
      <c r="P10" s="1"/>
      <c r="Q10" s="1"/>
    </row>
    <row r="11" spans="1:17" s="2" customFormat="1" x14ac:dyDescent="0.25">
      <c r="A11" s="14"/>
      <c r="B11" s="15" t="s">
        <v>26</v>
      </c>
      <c r="C11" s="16" t="s">
        <v>27</v>
      </c>
      <c r="D11" s="16" t="s">
        <v>28</v>
      </c>
      <c r="E11" s="17">
        <v>25250</v>
      </c>
      <c r="F11" s="17">
        <v>8129237.5</v>
      </c>
      <c r="G11" s="18">
        <f t="shared" si="0"/>
        <v>1.5038151952466498E-2</v>
      </c>
      <c r="H11" s="19"/>
      <c r="K11" s="1"/>
      <c r="L11" s="1"/>
      <c r="M11" s="1"/>
      <c r="N11" s="1"/>
      <c r="O11" s="1"/>
      <c r="P11" s="1"/>
      <c r="Q11" s="1"/>
    </row>
    <row r="12" spans="1:17" s="2" customFormat="1" x14ac:dyDescent="0.25">
      <c r="A12" s="14"/>
      <c r="B12" s="15" t="s">
        <v>29</v>
      </c>
      <c r="C12" s="16" t="s">
        <v>30</v>
      </c>
      <c r="D12" s="16" t="s">
        <v>19</v>
      </c>
      <c r="E12" s="17">
        <v>10330</v>
      </c>
      <c r="F12" s="17">
        <v>3981182</v>
      </c>
      <c r="G12" s="18">
        <f t="shared" si="0"/>
        <v>7.3647276102370577E-3</v>
      </c>
      <c r="H12" s="19"/>
      <c r="K12" s="1"/>
      <c r="L12" s="1"/>
      <c r="M12" s="1"/>
      <c r="N12" s="1"/>
      <c r="O12" s="1"/>
      <c r="P12" s="1"/>
      <c r="Q12" s="1"/>
    </row>
    <row r="13" spans="1:17" s="2" customFormat="1" x14ac:dyDescent="0.25">
      <c r="A13" s="14"/>
      <c r="B13" s="15" t="s">
        <v>31</v>
      </c>
      <c r="C13" s="16" t="s">
        <v>32</v>
      </c>
      <c r="D13" s="16" t="s">
        <v>33</v>
      </c>
      <c r="E13" s="17">
        <v>1179</v>
      </c>
      <c r="F13" s="17">
        <v>2756619.9</v>
      </c>
      <c r="G13" s="18">
        <f t="shared" si="0"/>
        <v>5.0994289355419864E-3</v>
      </c>
      <c r="H13" s="19"/>
      <c r="K13" s="1"/>
      <c r="L13" s="1"/>
      <c r="M13" s="1"/>
      <c r="N13" s="1"/>
      <c r="O13" s="1"/>
      <c r="P13" s="1"/>
      <c r="Q13" s="1"/>
    </row>
    <row r="14" spans="1:17" s="2" customFormat="1" x14ac:dyDescent="0.25">
      <c r="A14" s="14"/>
      <c r="B14" s="15" t="s">
        <v>34</v>
      </c>
      <c r="C14" s="16" t="s">
        <v>35</v>
      </c>
      <c r="D14" s="16" t="s">
        <v>36</v>
      </c>
      <c r="E14" s="17">
        <v>6375</v>
      </c>
      <c r="F14" s="17">
        <v>5894962.5</v>
      </c>
      <c r="G14" s="18">
        <f t="shared" si="0"/>
        <v>1.0905000847753777E-2</v>
      </c>
      <c r="H14" s="19"/>
      <c r="K14" s="1"/>
      <c r="L14" s="1"/>
      <c r="M14" s="1"/>
      <c r="N14" s="1"/>
      <c r="O14" s="1"/>
      <c r="P14" s="1"/>
      <c r="Q14" s="1"/>
    </row>
    <row r="15" spans="1:17" s="2" customFormat="1" x14ac:dyDescent="0.25">
      <c r="A15" s="14"/>
      <c r="B15" s="15" t="s">
        <v>37</v>
      </c>
      <c r="C15" s="16" t="s">
        <v>38</v>
      </c>
      <c r="D15" s="16" t="s">
        <v>28</v>
      </c>
      <c r="E15" s="17">
        <v>34816</v>
      </c>
      <c r="F15" s="17">
        <v>30907904</v>
      </c>
      <c r="G15" s="18">
        <f t="shared" si="0"/>
        <v>5.7176058256908725E-2</v>
      </c>
      <c r="H15" s="19"/>
      <c r="K15" s="1"/>
      <c r="L15" s="1"/>
      <c r="M15" s="1"/>
      <c r="N15" s="1"/>
      <c r="O15" s="1"/>
      <c r="P15" s="1"/>
      <c r="Q15" s="1"/>
    </row>
    <row r="16" spans="1:17" s="2" customFormat="1" x14ac:dyDescent="0.25">
      <c r="A16" s="14"/>
      <c r="B16" s="15" t="s">
        <v>39</v>
      </c>
      <c r="C16" s="16" t="s">
        <v>40</v>
      </c>
      <c r="D16" s="16" t="s">
        <v>41</v>
      </c>
      <c r="E16" s="17">
        <v>3248</v>
      </c>
      <c r="F16" s="17">
        <v>5641776</v>
      </c>
      <c r="G16" s="18">
        <f t="shared" si="0"/>
        <v>1.0436635018939799E-2</v>
      </c>
      <c r="H16" s="19"/>
      <c r="K16" s="1"/>
      <c r="L16" s="1"/>
      <c r="M16" s="1"/>
      <c r="N16" s="1"/>
      <c r="O16" s="1"/>
      <c r="P16" s="1"/>
      <c r="Q16" s="1"/>
    </row>
    <row r="17" spans="1:17" s="2" customFormat="1" x14ac:dyDescent="0.25">
      <c r="A17" s="14"/>
      <c r="B17" s="15" t="s">
        <v>42</v>
      </c>
      <c r="C17" s="16" t="s">
        <v>43</v>
      </c>
      <c r="D17" s="16" t="s">
        <v>41</v>
      </c>
      <c r="E17" s="17">
        <v>1900</v>
      </c>
      <c r="F17" s="17">
        <v>2561580</v>
      </c>
      <c r="G17" s="18">
        <f t="shared" si="0"/>
        <v>4.7386276115563277E-3</v>
      </c>
      <c r="H17" s="19"/>
      <c r="K17" s="1"/>
      <c r="L17" s="1"/>
      <c r="M17" s="1"/>
      <c r="N17" s="1"/>
      <c r="O17" s="1"/>
      <c r="P17" s="1"/>
      <c r="Q17" s="1"/>
    </row>
    <row r="18" spans="1:17" s="2" customFormat="1" x14ac:dyDescent="0.25">
      <c r="A18" s="14"/>
      <c r="B18" s="15" t="s">
        <v>44</v>
      </c>
      <c r="C18" s="16" t="s">
        <v>45</v>
      </c>
      <c r="D18" s="16" t="s">
        <v>28</v>
      </c>
      <c r="E18" s="17">
        <v>21093</v>
      </c>
      <c r="F18" s="17">
        <v>25347458.100000001</v>
      </c>
      <c r="G18" s="18">
        <f t="shared" si="0"/>
        <v>4.6889874544393341E-2</v>
      </c>
      <c r="H18" s="19"/>
      <c r="K18" s="1"/>
      <c r="L18" s="1"/>
      <c r="M18" s="1"/>
      <c r="N18" s="1"/>
      <c r="O18" s="1"/>
      <c r="P18" s="1"/>
      <c r="Q18" s="1"/>
    </row>
    <row r="19" spans="1:17" s="2" customFormat="1" x14ac:dyDescent="0.25">
      <c r="A19" s="14"/>
      <c r="B19" s="15" t="s">
        <v>46</v>
      </c>
      <c r="C19" s="16" t="s">
        <v>47</v>
      </c>
      <c r="D19" s="16" t="s">
        <v>48</v>
      </c>
      <c r="E19" s="17">
        <v>525</v>
      </c>
      <c r="F19" s="17">
        <v>4205512.5</v>
      </c>
      <c r="G19" s="18">
        <f t="shared" si="0"/>
        <v>7.7797131665789396E-3</v>
      </c>
      <c r="H19" s="19"/>
      <c r="K19" s="1"/>
      <c r="L19" s="1"/>
      <c r="M19" s="1"/>
      <c r="N19" s="1"/>
      <c r="O19" s="1"/>
      <c r="P19" s="1"/>
      <c r="Q19" s="1"/>
    </row>
    <row r="20" spans="1:17" s="2" customFormat="1" x14ac:dyDescent="0.25">
      <c r="A20" s="14"/>
      <c r="B20" s="15" t="s">
        <v>49</v>
      </c>
      <c r="C20" s="16" t="s">
        <v>50</v>
      </c>
      <c r="D20" s="16" t="s">
        <v>51</v>
      </c>
      <c r="E20" s="17">
        <v>11500</v>
      </c>
      <c r="F20" s="17">
        <v>5754600</v>
      </c>
      <c r="G20" s="18">
        <f t="shared" si="0"/>
        <v>1.0645346408647024E-2</v>
      </c>
      <c r="H20" s="19"/>
      <c r="K20" s="1"/>
      <c r="L20" s="1"/>
      <c r="M20" s="1"/>
      <c r="N20" s="1"/>
      <c r="O20" s="1"/>
      <c r="P20" s="1"/>
      <c r="Q20" s="1"/>
    </row>
    <row r="21" spans="1:17" s="2" customFormat="1" x14ac:dyDescent="0.25">
      <c r="A21" s="14"/>
      <c r="B21" s="15" t="s">
        <v>52</v>
      </c>
      <c r="C21" s="16" t="s">
        <v>53</v>
      </c>
      <c r="D21" s="16" t="s">
        <v>54</v>
      </c>
      <c r="E21" s="17">
        <v>60630</v>
      </c>
      <c r="F21" s="17">
        <v>12873567.9</v>
      </c>
      <c r="G21" s="18">
        <f t="shared" si="0"/>
        <v>2.3814616100291699E-2</v>
      </c>
      <c r="H21" s="19"/>
      <c r="K21" s="1"/>
      <c r="L21" s="1"/>
      <c r="M21" s="1"/>
      <c r="N21" s="1"/>
      <c r="O21" s="1"/>
      <c r="P21" s="1"/>
      <c r="Q21" s="1"/>
    </row>
    <row r="22" spans="1:17" s="2" customFormat="1" x14ac:dyDescent="0.25">
      <c r="A22" s="14"/>
      <c r="B22" s="15" t="s">
        <v>55</v>
      </c>
      <c r="C22" s="16" t="s">
        <v>56</v>
      </c>
      <c r="D22" s="16" t="s">
        <v>41</v>
      </c>
      <c r="E22" s="17">
        <v>4085</v>
      </c>
      <c r="F22" s="17">
        <v>5254535.5</v>
      </c>
      <c r="G22" s="18">
        <f t="shared" si="0"/>
        <v>9.7202847485547712E-3</v>
      </c>
      <c r="H22" s="19"/>
      <c r="K22" s="1"/>
      <c r="L22" s="1"/>
      <c r="M22" s="1"/>
      <c r="N22" s="1"/>
      <c r="O22" s="1"/>
      <c r="P22" s="1"/>
      <c r="Q22" s="1"/>
    </row>
    <row r="23" spans="1:17" s="2" customFormat="1" x14ac:dyDescent="0.25">
      <c r="A23" s="14"/>
      <c r="B23" s="15" t="s">
        <v>57</v>
      </c>
      <c r="C23" s="16" t="s">
        <v>58</v>
      </c>
      <c r="D23" s="16" t="s">
        <v>28</v>
      </c>
      <c r="E23" s="17">
        <v>23242</v>
      </c>
      <c r="F23" s="17">
        <v>32048393.800000001</v>
      </c>
      <c r="G23" s="18">
        <f t="shared" si="0"/>
        <v>5.9285832871396021E-2</v>
      </c>
      <c r="H23" s="19"/>
      <c r="K23" s="1"/>
      <c r="L23" s="1"/>
      <c r="M23" s="1"/>
      <c r="N23" s="1"/>
      <c r="O23" s="1"/>
      <c r="P23" s="1"/>
      <c r="Q23" s="1"/>
    </row>
    <row r="24" spans="1:17" s="2" customFormat="1" x14ac:dyDescent="0.25">
      <c r="A24" s="14"/>
      <c r="B24" s="15" t="s">
        <v>59</v>
      </c>
      <c r="C24" s="16" t="s">
        <v>60</v>
      </c>
      <c r="D24" s="16" t="s">
        <v>61</v>
      </c>
      <c r="E24" s="17">
        <v>3675</v>
      </c>
      <c r="F24" s="17">
        <v>12485445</v>
      </c>
      <c r="G24" s="18">
        <f t="shared" si="0"/>
        <v>2.3096633491660572E-2</v>
      </c>
      <c r="H24" s="19"/>
      <c r="K24" s="1"/>
      <c r="L24" s="1"/>
      <c r="M24" s="1"/>
      <c r="N24" s="1"/>
      <c r="O24" s="1"/>
      <c r="P24" s="1"/>
      <c r="Q24" s="1"/>
    </row>
    <row r="25" spans="1:17" s="2" customFormat="1" x14ac:dyDescent="0.25">
      <c r="A25" s="14"/>
      <c r="B25" s="15" t="s">
        <v>62</v>
      </c>
      <c r="C25" s="16" t="s">
        <v>63</v>
      </c>
      <c r="D25" s="16" t="s">
        <v>33</v>
      </c>
      <c r="E25" s="17">
        <v>3350</v>
      </c>
      <c r="F25" s="17">
        <v>4078625</v>
      </c>
      <c r="G25" s="18">
        <f t="shared" si="0"/>
        <v>7.5449859236033723E-3</v>
      </c>
      <c r="H25" s="19"/>
      <c r="K25" s="1"/>
      <c r="L25" s="1"/>
      <c r="M25" s="1"/>
      <c r="N25" s="1"/>
      <c r="O25" s="1"/>
      <c r="P25" s="1"/>
      <c r="Q25" s="1"/>
    </row>
    <row r="26" spans="1:17" s="2" customFormat="1" x14ac:dyDescent="0.25">
      <c r="A26" s="14"/>
      <c r="B26" s="15" t="s">
        <v>64</v>
      </c>
      <c r="C26" s="16" t="s">
        <v>65</v>
      </c>
      <c r="D26" s="16" t="s">
        <v>66</v>
      </c>
      <c r="E26" s="17">
        <v>725</v>
      </c>
      <c r="F26" s="17">
        <v>4402925</v>
      </c>
      <c r="G26" s="18">
        <f t="shared" si="0"/>
        <v>8.1449035269683719E-3</v>
      </c>
      <c r="H26" s="19"/>
      <c r="K26" s="1"/>
      <c r="L26" s="1"/>
      <c r="M26" s="1"/>
      <c r="N26" s="1"/>
      <c r="O26" s="1"/>
      <c r="P26" s="1"/>
      <c r="Q26" s="1"/>
    </row>
    <row r="27" spans="1:17" s="2" customFormat="1" x14ac:dyDescent="0.25">
      <c r="A27" s="14"/>
      <c r="B27" s="15" t="s">
        <v>67</v>
      </c>
      <c r="C27" s="16" t="s">
        <v>68</v>
      </c>
      <c r="D27" s="16" t="s">
        <v>69</v>
      </c>
      <c r="E27" s="17">
        <v>1296</v>
      </c>
      <c r="F27" s="17">
        <v>2243116.7999999998</v>
      </c>
      <c r="G27" s="18">
        <f t="shared" si="0"/>
        <v>4.1495074151210861E-3</v>
      </c>
      <c r="H27" s="19"/>
      <c r="K27" s="1"/>
      <c r="L27" s="1"/>
      <c r="M27" s="1"/>
      <c r="N27" s="1"/>
      <c r="O27" s="1"/>
      <c r="P27" s="1"/>
      <c r="Q27" s="1"/>
    </row>
    <row r="28" spans="1:17" s="2" customFormat="1" x14ac:dyDescent="0.25">
      <c r="A28" s="14"/>
      <c r="B28" s="15" t="s">
        <v>70</v>
      </c>
      <c r="C28" s="16" t="s">
        <v>71</v>
      </c>
      <c r="D28" s="16" t="s">
        <v>72</v>
      </c>
      <c r="E28" s="17">
        <v>4750</v>
      </c>
      <c r="F28" s="17">
        <v>2316812.5</v>
      </c>
      <c r="G28" s="18">
        <f t="shared" si="0"/>
        <v>4.2858359619058718E-3</v>
      </c>
      <c r="H28" s="19"/>
      <c r="K28" s="1"/>
      <c r="L28" s="1"/>
      <c r="M28" s="1"/>
      <c r="N28" s="1"/>
      <c r="O28" s="1"/>
      <c r="P28" s="1"/>
      <c r="Q28" s="1"/>
    </row>
    <row r="29" spans="1:17" s="2" customFormat="1" x14ac:dyDescent="0.25">
      <c r="A29" s="14"/>
      <c r="B29" s="15" t="s">
        <v>73</v>
      </c>
      <c r="C29" s="16" t="s">
        <v>74</v>
      </c>
      <c r="D29" s="16" t="s">
        <v>16</v>
      </c>
      <c r="E29" s="17">
        <v>8300</v>
      </c>
      <c r="F29" s="17">
        <v>3776085</v>
      </c>
      <c r="G29" s="18">
        <f t="shared" si="0"/>
        <v>6.9853218109852807E-3</v>
      </c>
      <c r="H29" s="19"/>
      <c r="K29" s="1"/>
      <c r="L29" s="1"/>
      <c r="M29" s="1"/>
      <c r="N29" s="1"/>
      <c r="O29" s="1"/>
      <c r="P29" s="1"/>
      <c r="Q29" s="1"/>
    </row>
    <row r="30" spans="1:17" s="2" customFormat="1" x14ac:dyDescent="0.25">
      <c r="A30" s="14"/>
      <c r="B30" s="15" t="s">
        <v>75</v>
      </c>
      <c r="C30" s="16" t="s">
        <v>76</v>
      </c>
      <c r="D30" s="16" t="s">
        <v>77</v>
      </c>
      <c r="E30" s="17">
        <v>1610</v>
      </c>
      <c r="F30" s="17">
        <v>3279892</v>
      </c>
      <c r="G30" s="18">
        <f t="shared" si="0"/>
        <v>6.0674219794512397E-3</v>
      </c>
      <c r="H30" s="19"/>
      <c r="K30" s="1"/>
      <c r="L30" s="1"/>
      <c r="M30" s="1"/>
      <c r="N30" s="1"/>
      <c r="O30" s="1"/>
      <c r="P30" s="1"/>
      <c r="Q30" s="1"/>
    </row>
    <row r="31" spans="1:17" s="2" customFormat="1" x14ac:dyDescent="0.25">
      <c r="A31" s="14"/>
      <c r="B31" s="15" t="s">
        <v>78</v>
      </c>
      <c r="C31" s="16" t="s">
        <v>79</v>
      </c>
      <c r="D31" s="16" t="s">
        <v>80</v>
      </c>
      <c r="E31" s="17">
        <v>1370</v>
      </c>
      <c r="F31" s="17">
        <v>3697082</v>
      </c>
      <c r="G31" s="18">
        <f t="shared" si="0"/>
        <v>6.839175371211475E-3</v>
      </c>
      <c r="H31" s="19"/>
      <c r="K31" s="1"/>
      <c r="L31" s="1"/>
      <c r="M31" s="1"/>
      <c r="N31" s="1"/>
      <c r="O31" s="1"/>
      <c r="P31" s="1"/>
      <c r="Q31" s="1"/>
    </row>
    <row r="32" spans="1:17" s="2" customFormat="1" x14ac:dyDescent="0.25">
      <c r="A32" s="14"/>
      <c r="B32" s="15" t="s">
        <v>81</v>
      </c>
      <c r="C32" s="16" t="s">
        <v>82</v>
      </c>
      <c r="D32" s="16" t="s">
        <v>83</v>
      </c>
      <c r="E32" s="17">
        <v>16800</v>
      </c>
      <c r="F32" s="17">
        <v>2848104</v>
      </c>
      <c r="G32" s="18">
        <f t="shared" si="0"/>
        <v>5.2686639710584965E-3</v>
      </c>
      <c r="H32" s="19"/>
      <c r="K32" s="1"/>
      <c r="L32" s="1"/>
      <c r="M32" s="1"/>
      <c r="N32" s="1"/>
      <c r="O32" s="1"/>
      <c r="P32" s="1"/>
      <c r="Q32" s="1"/>
    </row>
    <row r="33" spans="1:17" s="2" customFormat="1" x14ac:dyDescent="0.25">
      <c r="A33" s="14"/>
      <c r="B33" s="15" t="s">
        <v>84</v>
      </c>
      <c r="C33" s="16" t="s">
        <v>85</v>
      </c>
      <c r="D33" s="16" t="s">
        <v>69</v>
      </c>
      <c r="E33" s="17">
        <v>7500</v>
      </c>
      <c r="F33" s="17">
        <v>3103500</v>
      </c>
      <c r="G33" s="18">
        <f t="shared" si="0"/>
        <v>5.7411171200841132E-3</v>
      </c>
      <c r="H33" s="19"/>
      <c r="K33" s="1"/>
      <c r="L33" s="1"/>
      <c r="M33" s="1"/>
      <c r="N33" s="1"/>
      <c r="O33" s="1"/>
      <c r="P33" s="1"/>
      <c r="Q33" s="1"/>
    </row>
    <row r="34" spans="1:17" s="2" customFormat="1" x14ac:dyDescent="0.25">
      <c r="A34" s="14"/>
      <c r="B34" s="15" t="s">
        <v>86</v>
      </c>
      <c r="C34" s="16" t="s">
        <v>87</v>
      </c>
      <c r="D34" s="16" t="s">
        <v>88</v>
      </c>
      <c r="E34" s="17">
        <v>2375</v>
      </c>
      <c r="F34" s="17">
        <v>3794062.5</v>
      </c>
      <c r="G34" s="18">
        <f t="shared" si="0"/>
        <v>7.018578112910949E-3</v>
      </c>
      <c r="H34" s="19"/>
      <c r="K34" s="1"/>
      <c r="L34" s="1"/>
      <c r="M34" s="1"/>
      <c r="N34" s="1"/>
      <c r="O34" s="1"/>
      <c r="P34" s="1"/>
      <c r="Q34" s="1"/>
    </row>
    <row r="35" spans="1:17" s="2" customFormat="1" x14ac:dyDescent="0.25">
      <c r="A35" s="14"/>
      <c r="B35" s="15" t="s">
        <v>89</v>
      </c>
      <c r="C35" s="16" t="s">
        <v>90</v>
      </c>
      <c r="D35" s="16" t="s">
        <v>91</v>
      </c>
      <c r="E35" s="17">
        <v>17793</v>
      </c>
      <c r="F35" s="17">
        <v>5579884.7999999998</v>
      </c>
      <c r="G35" s="18">
        <f t="shared" si="0"/>
        <v>1.0322143435919806E-2</v>
      </c>
      <c r="H35" s="19"/>
      <c r="K35" s="1"/>
      <c r="L35" s="1"/>
      <c r="M35" s="1"/>
      <c r="N35" s="1"/>
      <c r="O35" s="1"/>
      <c r="P35" s="1"/>
      <c r="Q35" s="1"/>
    </row>
    <row r="36" spans="1:17" s="2" customFormat="1" x14ac:dyDescent="0.25">
      <c r="A36" s="14"/>
      <c r="B36" s="15" t="s">
        <v>92</v>
      </c>
      <c r="C36" s="16" t="s">
        <v>93</v>
      </c>
      <c r="D36" s="16" t="s">
        <v>94</v>
      </c>
      <c r="E36" s="17">
        <v>195</v>
      </c>
      <c r="F36" s="17">
        <v>74616.75</v>
      </c>
      <c r="G36" s="18">
        <f t="shared" si="0"/>
        <v>1.3803238307396045E-4</v>
      </c>
      <c r="H36" s="19"/>
      <c r="K36" s="1"/>
      <c r="L36" s="1"/>
      <c r="M36" s="1"/>
      <c r="N36" s="1"/>
      <c r="O36" s="1"/>
      <c r="P36" s="1"/>
      <c r="Q36" s="1"/>
    </row>
    <row r="37" spans="1:17" s="2" customFormat="1" x14ac:dyDescent="0.25">
      <c r="A37" s="14"/>
      <c r="B37" s="15" t="s">
        <v>95</v>
      </c>
      <c r="C37" s="16" t="s">
        <v>96</v>
      </c>
      <c r="D37" s="16" t="s">
        <v>48</v>
      </c>
      <c r="E37" s="17">
        <v>1450</v>
      </c>
      <c r="F37" s="17">
        <v>8279500</v>
      </c>
      <c r="G37" s="18">
        <f t="shared" si="0"/>
        <v>1.5316120249955345E-2</v>
      </c>
      <c r="H37" s="19"/>
      <c r="K37" s="1"/>
      <c r="L37" s="1"/>
      <c r="M37" s="1"/>
      <c r="N37" s="1"/>
      <c r="O37" s="1"/>
      <c r="P37" s="1"/>
      <c r="Q37" s="1"/>
    </row>
    <row r="38" spans="1:17" s="2" customFormat="1" x14ac:dyDescent="0.25">
      <c r="A38" s="14"/>
      <c r="B38" s="15" t="s">
        <v>97</v>
      </c>
      <c r="C38" s="16" t="s">
        <v>98</v>
      </c>
      <c r="D38" s="16" t="s">
        <v>99</v>
      </c>
      <c r="E38" s="17">
        <v>4525</v>
      </c>
      <c r="F38" s="17">
        <v>5163025</v>
      </c>
      <c r="G38" s="18">
        <f t="shared" si="0"/>
        <v>9.5510008760825767E-3</v>
      </c>
      <c r="H38" s="19"/>
      <c r="K38" s="1"/>
      <c r="L38" s="1"/>
      <c r="M38" s="1"/>
      <c r="N38" s="1"/>
      <c r="O38" s="1"/>
      <c r="P38" s="1"/>
      <c r="Q38" s="1"/>
    </row>
    <row r="39" spans="1:17" s="2" customFormat="1" x14ac:dyDescent="0.25">
      <c r="A39" s="14"/>
      <c r="B39" s="15" t="s">
        <v>100</v>
      </c>
      <c r="C39" s="16" t="s">
        <v>101</v>
      </c>
      <c r="D39" s="16" t="s">
        <v>102</v>
      </c>
      <c r="E39" s="17">
        <v>950</v>
      </c>
      <c r="F39" s="17">
        <v>3657690</v>
      </c>
      <c r="G39" s="18">
        <f t="shared" si="0"/>
        <v>6.7663047136975862E-3</v>
      </c>
      <c r="H39" s="19"/>
      <c r="K39" s="1"/>
      <c r="L39" s="1"/>
      <c r="M39" s="1"/>
      <c r="N39" s="1"/>
      <c r="O39" s="1"/>
      <c r="P39" s="1"/>
      <c r="Q39" s="1"/>
    </row>
    <row r="40" spans="1:17" s="2" customFormat="1" x14ac:dyDescent="0.25">
      <c r="A40" s="14"/>
      <c r="B40" s="15" t="s">
        <v>103</v>
      </c>
      <c r="C40" s="16" t="s">
        <v>104</v>
      </c>
      <c r="D40" s="16" t="s">
        <v>105</v>
      </c>
      <c r="E40" s="17">
        <v>12750</v>
      </c>
      <c r="F40" s="17">
        <v>5755350</v>
      </c>
      <c r="G40" s="18">
        <f t="shared" si="0"/>
        <v>1.0646733822160819E-2</v>
      </c>
      <c r="H40" s="19"/>
      <c r="K40" s="1"/>
      <c r="L40" s="1"/>
      <c r="M40" s="1"/>
      <c r="N40" s="1"/>
      <c r="O40" s="1"/>
      <c r="P40" s="1"/>
      <c r="Q40" s="1"/>
    </row>
    <row r="41" spans="1:17" s="2" customFormat="1" x14ac:dyDescent="0.25">
      <c r="A41" s="14"/>
      <c r="B41" s="15" t="s">
        <v>106</v>
      </c>
      <c r="C41" s="16" t="s">
        <v>107</v>
      </c>
      <c r="D41" s="16" t="s">
        <v>108</v>
      </c>
      <c r="E41" s="17">
        <v>37700</v>
      </c>
      <c r="F41" s="17">
        <v>10544690</v>
      </c>
      <c r="G41" s="18">
        <f t="shared" si="0"/>
        <v>1.9506460539706699E-2</v>
      </c>
      <c r="H41" s="19"/>
      <c r="K41" s="1"/>
      <c r="L41" s="1"/>
      <c r="M41" s="1"/>
      <c r="N41" s="1"/>
      <c r="O41" s="1"/>
      <c r="P41" s="1"/>
      <c r="Q41" s="1"/>
    </row>
    <row r="42" spans="1:17" s="2" customFormat="1" x14ac:dyDescent="0.25">
      <c r="A42" s="14"/>
      <c r="B42" s="15" t="s">
        <v>109</v>
      </c>
      <c r="C42" s="16" t="s">
        <v>110</v>
      </c>
      <c r="D42" s="16" t="s">
        <v>22</v>
      </c>
      <c r="E42" s="17">
        <v>200</v>
      </c>
      <c r="F42" s="17">
        <v>892400</v>
      </c>
      <c r="G42" s="18">
        <f t="shared" si="0"/>
        <v>1.6508370929476598E-3</v>
      </c>
      <c r="H42" s="19"/>
      <c r="K42" s="1"/>
      <c r="L42" s="1"/>
      <c r="M42" s="1"/>
      <c r="N42" s="1"/>
      <c r="O42" s="1"/>
      <c r="P42" s="1"/>
      <c r="Q42" s="1"/>
    </row>
    <row r="43" spans="1:17" s="2" customFormat="1" x14ac:dyDescent="0.25">
      <c r="A43" s="14"/>
      <c r="B43" s="15" t="s">
        <v>111</v>
      </c>
      <c r="C43" s="16" t="s">
        <v>112</v>
      </c>
      <c r="D43" s="16" t="s">
        <v>113</v>
      </c>
      <c r="E43" s="17">
        <v>692</v>
      </c>
      <c r="F43" s="17">
        <v>4153730</v>
      </c>
      <c r="G43" s="18">
        <f t="shared" si="0"/>
        <v>7.6839215128748136E-3</v>
      </c>
      <c r="H43" s="19"/>
      <c r="K43" s="1"/>
      <c r="L43" s="1"/>
      <c r="M43" s="1"/>
      <c r="N43" s="1"/>
      <c r="O43" s="1"/>
      <c r="P43" s="1"/>
      <c r="Q43" s="1"/>
    </row>
    <row r="44" spans="1:17" s="2" customFormat="1" x14ac:dyDescent="0.25">
      <c r="A44" s="14"/>
      <c r="B44" s="15" t="s">
        <v>114</v>
      </c>
      <c r="C44" s="16" t="s">
        <v>115</v>
      </c>
      <c r="D44" s="16" t="s">
        <v>28</v>
      </c>
      <c r="E44" s="17">
        <v>19020</v>
      </c>
      <c r="F44" s="17">
        <v>7897104</v>
      </c>
      <c r="G44" s="18">
        <f t="shared" si="0"/>
        <v>1.4608731745927092E-2</v>
      </c>
      <c r="H44" s="19"/>
      <c r="K44" s="1"/>
      <c r="L44" s="1"/>
      <c r="M44" s="1"/>
      <c r="N44" s="1"/>
      <c r="O44" s="1"/>
      <c r="P44" s="1"/>
      <c r="Q44" s="1"/>
    </row>
    <row r="45" spans="1:17" s="2" customFormat="1" x14ac:dyDescent="0.25">
      <c r="A45" s="14"/>
      <c r="B45" s="15" t="s">
        <v>116</v>
      </c>
      <c r="C45" s="16" t="s">
        <v>117</v>
      </c>
      <c r="D45" s="16" t="s">
        <v>28</v>
      </c>
      <c r="E45" s="17">
        <v>10595</v>
      </c>
      <c r="F45" s="17">
        <v>14662420.5</v>
      </c>
      <c r="G45" s="18">
        <f t="shared" si="0"/>
        <v>2.7123787128861692E-2</v>
      </c>
      <c r="H45" s="19"/>
      <c r="K45" s="1"/>
      <c r="L45" s="1"/>
      <c r="M45" s="1"/>
      <c r="N45" s="1"/>
      <c r="O45" s="1"/>
      <c r="P45" s="1"/>
      <c r="Q45" s="1"/>
    </row>
    <row r="46" spans="1:17" s="2" customFormat="1" x14ac:dyDescent="0.25">
      <c r="A46" s="14"/>
      <c r="B46" s="15" t="s">
        <v>118</v>
      </c>
      <c r="C46" s="16" t="s">
        <v>119</v>
      </c>
      <c r="D46" s="16" t="s">
        <v>72</v>
      </c>
      <c r="E46" s="17">
        <v>2365</v>
      </c>
      <c r="F46" s="17">
        <v>892905.75</v>
      </c>
      <c r="G46" s="18">
        <f t="shared" si="0"/>
        <v>1.651772672127129E-3</v>
      </c>
      <c r="H46" s="19"/>
      <c r="K46" s="1"/>
      <c r="L46" s="1"/>
      <c r="M46" s="1"/>
      <c r="N46" s="1"/>
      <c r="O46" s="1"/>
      <c r="P46" s="1"/>
      <c r="Q46" s="1"/>
    </row>
    <row r="47" spans="1:17" s="2" customFormat="1" x14ac:dyDescent="0.25">
      <c r="A47" s="14"/>
      <c r="B47" s="15" t="s">
        <v>120</v>
      </c>
      <c r="C47" s="16" t="s">
        <v>121</v>
      </c>
      <c r="D47" s="16" t="s">
        <v>122</v>
      </c>
      <c r="E47" s="17">
        <v>29350</v>
      </c>
      <c r="F47" s="17">
        <v>7776282.5</v>
      </c>
      <c r="G47" s="18">
        <f t="shared" si="0"/>
        <v>1.43852259034511E-2</v>
      </c>
      <c r="H47" s="19"/>
      <c r="K47" s="1"/>
      <c r="L47" s="1"/>
      <c r="M47" s="1"/>
      <c r="N47" s="1"/>
      <c r="O47" s="1"/>
      <c r="P47" s="1"/>
      <c r="Q47" s="1"/>
    </row>
    <row r="48" spans="1:17" s="2" customFormat="1" x14ac:dyDescent="0.25">
      <c r="A48" s="14"/>
      <c r="B48" s="15" t="s">
        <v>123</v>
      </c>
      <c r="C48" s="16" t="s">
        <v>124</v>
      </c>
      <c r="D48" s="16" t="s">
        <v>125</v>
      </c>
      <c r="E48" s="17">
        <v>29270</v>
      </c>
      <c r="F48" s="17">
        <v>13016369</v>
      </c>
      <c r="G48" s="18">
        <f t="shared" si="0"/>
        <v>2.4078781668191437E-2</v>
      </c>
      <c r="H48" s="19"/>
      <c r="K48" s="1"/>
      <c r="L48" s="1"/>
      <c r="M48" s="1"/>
      <c r="N48" s="1"/>
      <c r="O48" s="1"/>
      <c r="P48" s="1"/>
      <c r="Q48" s="1"/>
    </row>
    <row r="49" spans="1:17" s="2" customFormat="1" x14ac:dyDescent="0.25">
      <c r="A49" s="14"/>
      <c r="B49" s="15" t="s">
        <v>126</v>
      </c>
      <c r="C49" s="16" t="s">
        <v>127</v>
      </c>
      <c r="D49" s="16" t="s">
        <v>128</v>
      </c>
      <c r="E49" s="17">
        <v>3745</v>
      </c>
      <c r="F49" s="17">
        <v>2261418.25</v>
      </c>
      <c r="G49" s="18">
        <f t="shared" si="0"/>
        <v>4.1833629871904799E-3</v>
      </c>
      <c r="H49" s="19"/>
      <c r="K49" s="1"/>
      <c r="L49" s="1"/>
      <c r="M49" s="1"/>
      <c r="N49" s="1"/>
      <c r="O49" s="1"/>
      <c r="P49" s="1"/>
      <c r="Q49" s="1"/>
    </row>
    <row r="50" spans="1:17" s="2" customFormat="1" x14ac:dyDescent="0.25">
      <c r="A50" s="14"/>
      <c r="B50" s="15" t="s">
        <v>129</v>
      </c>
      <c r="C50" s="16" t="s">
        <v>130</v>
      </c>
      <c r="D50" s="16" t="s">
        <v>131</v>
      </c>
      <c r="E50" s="17">
        <v>1545</v>
      </c>
      <c r="F50" s="17">
        <v>6685987.5</v>
      </c>
      <c r="G50" s="18">
        <f t="shared" si="0"/>
        <v>1.2368305880753465E-2</v>
      </c>
      <c r="H50" s="19"/>
      <c r="K50" s="1"/>
      <c r="L50" s="1"/>
      <c r="M50" s="1"/>
      <c r="N50" s="1"/>
      <c r="O50" s="1"/>
      <c r="P50" s="1"/>
      <c r="Q50" s="1"/>
    </row>
    <row r="51" spans="1:17" s="2" customFormat="1" x14ac:dyDescent="0.25">
      <c r="A51" s="14"/>
      <c r="B51" s="15" t="s">
        <v>132</v>
      </c>
      <c r="C51" s="16" t="s">
        <v>133</v>
      </c>
      <c r="D51" s="16" t="s">
        <v>69</v>
      </c>
      <c r="E51" s="17">
        <v>8360</v>
      </c>
      <c r="F51" s="17">
        <v>8325724</v>
      </c>
      <c r="G51" s="18">
        <f t="shared" si="0"/>
        <v>1.5401629319637565E-2</v>
      </c>
      <c r="H51" s="19"/>
      <c r="K51" s="1"/>
      <c r="L51" s="1"/>
      <c r="M51" s="1"/>
      <c r="N51" s="1"/>
      <c r="O51" s="1"/>
      <c r="P51" s="1"/>
      <c r="Q51" s="1"/>
    </row>
    <row r="52" spans="1:17" s="2" customFormat="1" x14ac:dyDescent="0.25">
      <c r="A52" s="14"/>
      <c r="B52" s="15" t="s">
        <v>134</v>
      </c>
      <c r="C52" s="16" t="s">
        <v>135</v>
      </c>
      <c r="D52" s="16" t="s">
        <v>136</v>
      </c>
      <c r="E52" s="17">
        <v>960</v>
      </c>
      <c r="F52" s="17">
        <v>4702368</v>
      </c>
      <c r="G52" s="18">
        <f t="shared" si="0"/>
        <v>8.6988385467168319E-3</v>
      </c>
      <c r="H52" s="19"/>
      <c r="K52" s="1"/>
      <c r="L52" s="1"/>
      <c r="M52" s="1"/>
      <c r="N52" s="1"/>
      <c r="O52" s="1"/>
      <c r="P52" s="1"/>
      <c r="Q52" s="1"/>
    </row>
    <row r="53" spans="1:17" s="2" customFormat="1" x14ac:dyDescent="0.25">
      <c r="A53" s="14"/>
      <c r="B53" s="15" t="s">
        <v>137</v>
      </c>
      <c r="C53" s="16" t="s">
        <v>138</v>
      </c>
      <c r="D53" s="16" t="s">
        <v>41</v>
      </c>
      <c r="E53" s="17">
        <v>3000</v>
      </c>
      <c r="F53" s="17">
        <v>6905700</v>
      </c>
      <c r="G53" s="18">
        <f t="shared" si="0"/>
        <v>1.2774748669619739E-2</v>
      </c>
      <c r="H53" s="19"/>
      <c r="K53" s="1"/>
      <c r="L53" s="1"/>
      <c r="M53" s="1"/>
      <c r="N53" s="1"/>
      <c r="O53" s="1"/>
      <c r="P53" s="1"/>
      <c r="Q53" s="1"/>
    </row>
    <row r="54" spans="1:17" s="2" customFormat="1" x14ac:dyDescent="0.25">
      <c r="A54" s="14"/>
      <c r="B54" s="15" t="s">
        <v>139</v>
      </c>
      <c r="C54" s="16" t="s">
        <v>140</v>
      </c>
      <c r="D54" s="16" t="s">
        <v>141</v>
      </c>
      <c r="E54" s="17">
        <v>400</v>
      </c>
      <c r="F54" s="17">
        <v>5401600</v>
      </c>
      <c r="G54" s="18">
        <f t="shared" si="0"/>
        <v>9.9923371148207974E-3</v>
      </c>
      <c r="H54" s="19"/>
      <c r="K54" s="1"/>
      <c r="L54" s="1"/>
      <c r="M54" s="1"/>
      <c r="N54" s="1"/>
      <c r="O54" s="1"/>
      <c r="P54" s="1"/>
      <c r="Q54" s="1"/>
    </row>
    <row r="55" spans="1:17" s="2" customFormat="1" x14ac:dyDescent="0.25">
      <c r="A55" s="14"/>
      <c r="B55" s="15" t="s">
        <v>142</v>
      </c>
      <c r="C55" s="16" t="s">
        <v>143</v>
      </c>
      <c r="D55" s="16" t="s">
        <v>41</v>
      </c>
      <c r="E55" s="17">
        <v>1050</v>
      </c>
      <c r="F55" s="17">
        <v>6728925</v>
      </c>
      <c r="G55" s="18">
        <f t="shared" si="0"/>
        <v>1.2447735304418235E-2</v>
      </c>
      <c r="H55" s="19"/>
      <c r="K55" s="1"/>
      <c r="L55" s="1"/>
      <c r="M55" s="1"/>
      <c r="N55" s="1"/>
      <c r="O55" s="1"/>
      <c r="P55" s="1"/>
      <c r="Q55" s="1"/>
    </row>
    <row r="56" spans="1:17" s="2" customFormat="1" x14ac:dyDescent="0.25">
      <c r="A56" s="14"/>
      <c r="B56" s="15" t="s">
        <v>144</v>
      </c>
      <c r="C56" s="16" t="s">
        <v>145</v>
      </c>
      <c r="D56" s="16" t="s">
        <v>16</v>
      </c>
      <c r="E56" s="17">
        <v>11403</v>
      </c>
      <c r="F56" s="17">
        <v>21429657.899999999</v>
      </c>
      <c r="G56" s="18">
        <f t="shared" si="0"/>
        <v>3.9642395955287818E-2</v>
      </c>
      <c r="H56" s="19"/>
      <c r="K56" s="1"/>
      <c r="L56" s="1"/>
      <c r="M56" s="1"/>
      <c r="N56" s="1"/>
      <c r="O56" s="1"/>
      <c r="P56" s="1"/>
      <c r="Q56" s="1"/>
    </row>
    <row r="57" spans="1:17" s="2" customFormat="1" x14ac:dyDescent="0.25">
      <c r="A57" s="14"/>
      <c r="B57" s="15" t="s">
        <v>146</v>
      </c>
      <c r="C57" s="16" t="s">
        <v>147</v>
      </c>
      <c r="D57" s="16" t="s">
        <v>148</v>
      </c>
      <c r="E57" s="17">
        <v>3225</v>
      </c>
      <c r="F57" s="17">
        <v>3832912.5</v>
      </c>
      <c r="G57" s="18">
        <f t="shared" si="0"/>
        <v>7.0904461329255354E-3</v>
      </c>
      <c r="H57" s="19"/>
      <c r="K57" s="1"/>
      <c r="L57" s="1"/>
      <c r="M57" s="1"/>
      <c r="N57" s="1"/>
      <c r="O57" s="1"/>
      <c r="P57" s="1"/>
      <c r="Q57" s="1"/>
    </row>
    <row r="58" spans="1:17" s="2" customFormat="1" x14ac:dyDescent="0.25">
      <c r="A58" s="14"/>
      <c r="B58" s="15" t="s">
        <v>149</v>
      </c>
      <c r="C58" s="16" t="s">
        <v>150</v>
      </c>
      <c r="D58" s="16" t="s">
        <v>151</v>
      </c>
      <c r="E58" s="17">
        <v>685</v>
      </c>
      <c r="F58" s="17">
        <v>5357727.5</v>
      </c>
      <c r="G58" s="18">
        <f t="shared" si="0"/>
        <v>9.9111780489754969E-3</v>
      </c>
      <c r="H58" s="19"/>
      <c r="K58" s="1"/>
      <c r="L58" s="1"/>
      <c r="M58" s="1"/>
      <c r="N58" s="1"/>
      <c r="O58" s="1"/>
      <c r="P58" s="1"/>
      <c r="Q58" s="1"/>
    </row>
    <row r="59" spans="1:17" s="2" customFormat="1" x14ac:dyDescent="0.25">
      <c r="A59" s="14"/>
      <c r="B59" s="15" t="s">
        <v>152</v>
      </c>
      <c r="C59" s="16" t="s">
        <v>153</v>
      </c>
      <c r="D59" s="16" t="s">
        <v>154</v>
      </c>
      <c r="E59" s="17">
        <v>1500</v>
      </c>
      <c r="F59" s="17">
        <v>2866800</v>
      </c>
      <c r="G59" s="18">
        <f t="shared" si="0"/>
        <v>5.3032494151303801E-3</v>
      </c>
      <c r="H59" s="19"/>
      <c r="K59" s="1"/>
      <c r="L59" s="1"/>
      <c r="M59" s="1"/>
      <c r="N59" s="1"/>
      <c r="O59" s="1"/>
      <c r="P59" s="1"/>
      <c r="Q59" s="1"/>
    </row>
    <row r="60" spans="1:17" s="2" customFormat="1" x14ac:dyDescent="0.25">
      <c r="A60" s="14"/>
      <c r="B60" s="15" t="s">
        <v>155</v>
      </c>
      <c r="C60" s="16" t="s">
        <v>156</v>
      </c>
      <c r="D60" s="16" t="s">
        <v>157</v>
      </c>
      <c r="E60" s="17">
        <v>2780</v>
      </c>
      <c r="F60" s="17">
        <v>7331972</v>
      </c>
      <c r="G60" s="18">
        <f t="shared" si="0"/>
        <v>1.3563302714089691E-2</v>
      </c>
      <c r="H60" s="19"/>
      <c r="K60" s="1"/>
      <c r="L60" s="1"/>
      <c r="M60" s="1"/>
      <c r="N60" s="1"/>
      <c r="O60" s="1"/>
      <c r="P60" s="1"/>
      <c r="Q60" s="1"/>
    </row>
    <row r="61" spans="1:17" s="2" customFormat="1" x14ac:dyDescent="0.25">
      <c r="A61" s="14"/>
      <c r="B61" s="15" t="s">
        <v>158</v>
      </c>
      <c r="C61" s="16" t="s">
        <v>159</v>
      </c>
      <c r="D61" s="16" t="s">
        <v>28</v>
      </c>
      <c r="E61" s="17">
        <v>61070</v>
      </c>
      <c r="F61" s="17">
        <v>9610585.9000000004</v>
      </c>
      <c r="G61" s="18">
        <f t="shared" si="0"/>
        <v>1.7778475670864824E-2</v>
      </c>
      <c r="H61" s="19"/>
      <c r="K61" s="1"/>
      <c r="L61" s="1"/>
      <c r="M61" s="1"/>
      <c r="N61" s="1"/>
      <c r="O61" s="1"/>
      <c r="P61" s="1"/>
      <c r="Q61" s="1"/>
    </row>
    <row r="62" spans="1:17" s="2" customFormat="1" x14ac:dyDescent="0.25">
      <c r="A62" s="14"/>
      <c r="B62" s="15" t="s">
        <v>160</v>
      </c>
      <c r="C62" s="16" t="s">
        <v>161</v>
      </c>
      <c r="D62" s="16" t="s">
        <v>51</v>
      </c>
      <c r="E62" s="17">
        <v>825</v>
      </c>
      <c r="F62" s="17">
        <v>10458525</v>
      </c>
      <c r="G62" s="18">
        <f t="shared" si="0"/>
        <v>1.9347065225818496E-2</v>
      </c>
      <c r="H62" s="19"/>
      <c r="K62" s="1"/>
      <c r="L62" s="1"/>
      <c r="M62" s="1"/>
      <c r="N62" s="1"/>
      <c r="O62" s="1"/>
      <c r="P62" s="1"/>
      <c r="Q62" s="1"/>
    </row>
    <row r="63" spans="1:17" s="2" customFormat="1" x14ac:dyDescent="0.25">
      <c r="A63" s="14"/>
      <c r="B63" s="15" t="s">
        <v>162</v>
      </c>
      <c r="C63" s="16" t="s">
        <v>163</v>
      </c>
      <c r="D63" s="16" t="s">
        <v>48</v>
      </c>
      <c r="E63" s="17">
        <v>885</v>
      </c>
      <c r="F63" s="17">
        <v>3424684.5</v>
      </c>
      <c r="G63" s="18">
        <f t="shared" si="0"/>
        <v>6.3352714077128079E-3</v>
      </c>
      <c r="H63" s="19"/>
      <c r="K63" s="1"/>
      <c r="L63" s="1"/>
      <c r="M63" s="1"/>
      <c r="N63" s="1"/>
      <c r="O63" s="1"/>
      <c r="P63" s="1"/>
      <c r="Q63" s="1"/>
    </row>
    <row r="64" spans="1:17" s="2" customFormat="1" x14ac:dyDescent="0.25">
      <c r="A64" s="14"/>
      <c r="B64" s="15" t="s">
        <v>164</v>
      </c>
      <c r="C64" s="16" t="s">
        <v>165</v>
      </c>
      <c r="D64" s="16" t="s">
        <v>48</v>
      </c>
      <c r="E64" s="17">
        <v>3540</v>
      </c>
      <c r="F64" s="17">
        <v>35247.78</v>
      </c>
      <c r="G64" s="18">
        <f t="shared" si="0"/>
        <v>6.5204328404368743E-5</v>
      </c>
      <c r="H64" s="19"/>
      <c r="K64" s="1"/>
      <c r="L64" s="1"/>
      <c r="M64" s="1"/>
      <c r="N64" s="1"/>
      <c r="O64" s="1"/>
      <c r="P64" s="1"/>
      <c r="Q64" s="1"/>
    </row>
    <row r="65" spans="1:17" s="2" customFormat="1" x14ac:dyDescent="0.25">
      <c r="A65" s="14"/>
      <c r="B65" s="15" t="s">
        <v>166</v>
      </c>
      <c r="C65" s="16" t="s">
        <v>167</v>
      </c>
      <c r="D65" s="16" t="s">
        <v>28</v>
      </c>
      <c r="E65" s="17">
        <v>3450</v>
      </c>
      <c r="F65" s="17">
        <v>3417225</v>
      </c>
      <c r="G65" s="18">
        <f t="shared" si="0"/>
        <v>6.3214721929046019E-3</v>
      </c>
      <c r="H65" s="19"/>
      <c r="K65" s="1"/>
      <c r="L65" s="1"/>
      <c r="M65" s="1"/>
      <c r="N65" s="1"/>
      <c r="O65" s="1"/>
      <c r="P65" s="1"/>
      <c r="Q65" s="1"/>
    </row>
    <row r="66" spans="1:17" s="2" customFormat="1" x14ac:dyDescent="0.25">
      <c r="A66" s="14"/>
      <c r="B66" s="15" t="s">
        <v>168</v>
      </c>
      <c r="C66" s="16" t="s">
        <v>169</v>
      </c>
      <c r="D66" s="16" t="s">
        <v>170</v>
      </c>
      <c r="E66" s="17">
        <v>522</v>
      </c>
      <c r="F66" s="17">
        <v>7755354</v>
      </c>
      <c r="G66" s="18">
        <f t="shared" si="0"/>
        <v>1.4346510591819819E-2</v>
      </c>
      <c r="H66" s="19"/>
      <c r="K66" s="1"/>
      <c r="L66" s="1"/>
      <c r="M66" s="1"/>
      <c r="N66" s="1"/>
      <c r="O66" s="1"/>
      <c r="P66" s="1"/>
      <c r="Q66" s="1"/>
    </row>
    <row r="67" spans="1:17" s="2" customFormat="1" x14ac:dyDescent="0.25">
      <c r="A67" s="14"/>
      <c r="B67" s="15" t="s">
        <v>171</v>
      </c>
      <c r="C67" s="16" t="s">
        <v>172</v>
      </c>
      <c r="D67" s="16" t="s">
        <v>22</v>
      </c>
      <c r="E67" s="17">
        <v>2298</v>
      </c>
      <c r="F67" s="17">
        <v>2724968.4</v>
      </c>
      <c r="G67" s="18">
        <f t="shared" si="0"/>
        <v>5.0408773104328062E-3</v>
      </c>
      <c r="H67" s="19"/>
      <c r="K67" s="1"/>
      <c r="L67" s="1"/>
      <c r="M67" s="1"/>
      <c r="N67" s="1"/>
      <c r="O67" s="1"/>
      <c r="P67" s="1"/>
      <c r="Q67" s="1"/>
    </row>
    <row r="68" spans="1:17" s="2" customFormat="1" x14ac:dyDescent="0.25">
      <c r="A68" s="14"/>
      <c r="B68" s="15" t="s">
        <v>173</v>
      </c>
      <c r="C68" s="16" t="s">
        <v>174</v>
      </c>
      <c r="D68" s="16" t="s">
        <v>157</v>
      </c>
      <c r="E68" s="17">
        <v>1120</v>
      </c>
      <c r="F68" s="17">
        <v>1520736</v>
      </c>
      <c r="G68" s="18">
        <f t="shared" si="0"/>
        <v>2.8131862364196018E-3</v>
      </c>
      <c r="H68" s="19"/>
      <c r="K68" s="1"/>
      <c r="L68" s="1"/>
      <c r="M68" s="1"/>
      <c r="N68" s="1"/>
      <c r="O68" s="1"/>
      <c r="P68" s="1"/>
      <c r="Q68" s="1"/>
    </row>
    <row r="69" spans="1:17" s="2" customFormat="1" x14ac:dyDescent="0.25">
      <c r="A69" s="14"/>
      <c r="B69" s="15" t="s">
        <v>175</v>
      </c>
      <c r="C69" s="16" t="s">
        <v>176</v>
      </c>
      <c r="D69" s="16" t="s">
        <v>41</v>
      </c>
      <c r="E69" s="17">
        <v>730</v>
      </c>
      <c r="F69" s="17">
        <v>3163309</v>
      </c>
      <c r="G69" s="18">
        <f t="shared" si="0"/>
        <v>5.851756873212874E-3</v>
      </c>
      <c r="H69" s="19"/>
      <c r="K69" s="1"/>
      <c r="L69" s="1"/>
      <c r="M69" s="1"/>
      <c r="N69" s="1"/>
      <c r="O69" s="1"/>
      <c r="P69" s="1"/>
      <c r="Q69" s="1"/>
    </row>
    <row r="70" spans="1:17" s="2" customFormat="1" x14ac:dyDescent="0.25">
      <c r="A70" s="14"/>
      <c r="B70" s="15" t="s">
        <v>177</v>
      </c>
      <c r="C70" s="16" t="s">
        <v>178</v>
      </c>
      <c r="D70" s="16" t="s">
        <v>69</v>
      </c>
      <c r="E70" s="17">
        <v>8400</v>
      </c>
      <c r="F70" s="17">
        <v>9066960</v>
      </c>
      <c r="G70" s="18">
        <f t="shared" si="0"/>
        <v>1.6772830444052794E-2</v>
      </c>
      <c r="H70" s="19"/>
      <c r="K70" s="1"/>
      <c r="L70" s="1"/>
      <c r="M70" s="1"/>
      <c r="N70" s="1"/>
      <c r="O70" s="1"/>
      <c r="P70" s="1"/>
      <c r="Q70" s="1"/>
    </row>
    <row r="71" spans="1:17" s="2" customFormat="1" x14ac:dyDescent="0.25">
      <c r="A71" s="14"/>
      <c r="B71" s="15" t="s">
        <v>179</v>
      </c>
      <c r="C71" s="16" t="s">
        <v>180</v>
      </c>
      <c r="D71" s="16" t="s">
        <v>72</v>
      </c>
      <c r="E71" s="17">
        <v>43150</v>
      </c>
      <c r="F71" s="17">
        <v>16478985</v>
      </c>
      <c r="G71" s="18">
        <f t="shared" ref="G71:G79" si="1">+F71/$F$93</f>
        <v>3.0484221976835604E-2</v>
      </c>
      <c r="H71" s="19"/>
      <c r="K71" s="1"/>
      <c r="L71" s="1"/>
      <c r="M71" s="1"/>
      <c r="N71" s="1"/>
      <c r="O71" s="1"/>
      <c r="P71" s="1"/>
      <c r="Q71" s="1"/>
    </row>
    <row r="72" spans="1:17" s="2" customFormat="1" x14ac:dyDescent="0.25">
      <c r="A72" s="14"/>
      <c r="B72" s="15" t="s">
        <v>181</v>
      </c>
      <c r="C72" s="16" t="s">
        <v>182</v>
      </c>
      <c r="D72" s="16" t="s">
        <v>183</v>
      </c>
      <c r="E72" s="17">
        <v>25924</v>
      </c>
      <c r="F72" s="17">
        <v>7742202.5999999996</v>
      </c>
      <c r="G72" s="18">
        <f t="shared" si="1"/>
        <v>1.4322182018372718E-2</v>
      </c>
      <c r="H72" s="19"/>
      <c r="K72" s="1"/>
      <c r="L72" s="1"/>
      <c r="M72" s="1"/>
      <c r="N72" s="1"/>
      <c r="O72" s="1"/>
      <c r="P72" s="1"/>
      <c r="Q72" s="1"/>
    </row>
    <row r="73" spans="1:17" s="2" customFormat="1" x14ac:dyDescent="0.25">
      <c r="A73" s="14"/>
      <c r="B73" s="15" t="s">
        <v>184</v>
      </c>
      <c r="C73" s="16" t="s">
        <v>185</v>
      </c>
      <c r="D73" s="16" t="s">
        <v>186</v>
      </c>
      <c r="E73" s="17">
        <v>29450</v>
      </c>
      <c r="F73" s="17">
        <v>7253535</v>
      </c>
      <c r="G73" s="18">
        <f t="shared" si="1"/>
        <v>1.341820330904763E-2</v>
      </c>
      <c r="H73" s="19"/>
      <c r="K73" s="1"/>
      <c r="L73" s="1"/>
      <c r="M73" s="1"/>
      <c r="N73" s="1"/>
      <c r="O73" s="1"/>
      <c r="P73" s="1"/>
      <c r="Q73" s="1"/>
    </row>
    <row r="74" spans="1:17" s="2" customFormat="1" x14ac:dyDescent="0.25">
      <c r="A74" s="14"/>
      <c r="B74" s="15" t="s">
        <v>187</v>
      </c>
      <c r="C74" s="16" t="s">
        <v>188</v>
      </c>
      <c r="D74" s="16" t="s">
        <v>189</v>
      </c>
      <c r="E74" s="17">
        <v>2750</v>
      </c>
      <c r="F74" s="17">
        <v>5229125</v>
      </c>
      <c r="G74" s="18">
        <f t="shared" si="1"/>
        <v>9.6732782537650511E-3</v>
      </c>
      <c r="H74" s="19"/>
      <c r="K74" s="1"/>
      <c r="L74" s="1"/>
      <c r="M74" s="1"/>
      <c r="N74" s="1"/>
      <c r="O74" s="1"/>
      <c r="P74" s="1"/>
      <c r="Q74" s="1"/>
    </row>
    <row r="75" spans="1:17" s="2" customFormat="1" x14ac:dyDescent="0.25">
      <c r="A75" s="14"/>
      <c r="B75" s="15" t="s">
        <v>190</v>
      </c>
      <c r="C75" s="16" t="s">
        <v>191</v>
      </c>
      <c r="D75" s="16" t="s">
        <v>77</v>
      </c>
      <c r="E75" s="17">
        <v>11245</v>
      </c>
      <c r="F75" s="17">
        <v>8043548.5</v>
      </c>
      <c r="G75" s="18">
        <f t="shared" si="1"/>
        <v>1.487963718368838E-2</v>
      </c>
      <c r="H75" s="20"/>
      <c r="K75" s="1"/>
      <c r="L75" s="1"/>
      <c r="M75" s="1"/>
      <c r="N75" s="1"/>
      <c r="O75" s="1"/>
      <c r="P75" s="1"/>
      <c r="Q75" s="1"/>
    </row>
    <row r="76" spans="1:17" s="2" customFormat="1" outlineLevel="1" x14ac:dyDescent="0.25">
      <c r="A76" s="14"/>
      <c r="B76" s="15" t="s">
        <v>192</v>
      </c>
      <c r="C76" s="16" t="s">
        <v>193</v>
      </c>
      <c r="D76" s="16" t="s">
        <v>194</v>
      </c>
      <c r="E76" s="17">
        <v>910</v>
      </c>
      <c r="F76" s="17">
        <v>1256528</v>
      </c>
      <c r="G76" s="18">
        <f t="shared" si="1"/>
        <v>2.3244319035492351E-3</v>
      </c>
      <c r="H76" s="20"/>
      <c r="K76" s="1"/>
      <c r="L76" s="1"/>
      <c r="M76" s="1"/>
      <c r="N76" s="1"/>
      <c r="O76" s="1"/>
      <c r="P76" s="1"/>
      <c r="Q76" s="1"/>
    </row>
    <row r="77" spans="1:17" s="2" customFormat="1" outlineLevel="1" x14ac:dyDescent="0.25">
      <c r="A77" s="14"/>
      <c r="B77" s="15" t="s">
        <v>195</v>
      </c>
      <c r="C77" s="16" t="s">
        <v>196</v>
      </c>
      <c r="D77" s="16" t="s">
        <v>22</v>
      </c>
      <c r="E77" s="17">
        <v>4225</v>
      </c>
      <c r="F77" s="17">
        <v>5868947.5</v>
      </c>
      <c r="G77" s="18">
        <f t="shared" si="1"/>
        <v>1.0856876097671936E-2</v>
      </c>
      <c r="H77" s="20"/>
      <c r="K77" s="1"/>
      <c r="L77" s="1"/>
      <c r="M77" s="1"/>
      <c r="N77" s="1"/>
      <c r="O77" s="1"/>
      <c r="P77" s="1"/>
      <c r="Q77" s="1"/>
    </row>
    <row r="78" spans="1:17" s="2" customFormat="1" outlineLevel="1" x14ac:dyDescent="0.25">
      <c r="A78" s="14"/>
      <c r="B78" s="15" t="s">
        <v>197</v>
      </c>
      <c r="C78" s="16" t="s">
        <v>198</v>
      </c>
      <c r="D78" s="16" t="s">
        <v>199</v>
      </c>
      <c r="E78" s="17">
        <v>9050</v>
      </c>
      <c r="F78" s="17">
        <v>2305940</v>
      </c>
      <c r="G78" s="18">
        <f t="shared" si="1"/>
        <v>4.2657230906675558E-3</v>
      </c>
      <c r="H78" s="20"/>
      <c r="K78" s="1"/>
      <c r="L78" s="1"/>
      <c r="M78" s="1"/>
      <c r="N78" s="1"/>
      <c r="O78" s="1"/>
      <c r="P78" s="1"/>
      <c r="Q78" s="1"/>
    </row>
    <row r="79" spans="1:17" s="2" customFormat="1" outlineLevel="1" x14ac:dyDescent="0.25">
      <c r="A79" s="14"/>
      <c r="B79" s="15" t="s">
        <v>200</v>
      </c>
      <c r="C79" s="16" t="s">
        <v>201</v>
      </c>
      <c r="D79" s="16" t="s">
        <v>202</v>
      </c>
      <c r="E79" s="17">
        <v>275</v>
      </c>
      <c r="F79" s="17">
        <v>548185</v>
      </c>
      <c r="G79" s="18">
        <f t="shared" si="1"/>
        <v>1.0140790360796874E-3</v>
      </c>
      <c r="H79" s="20"/>
      <c r="K79" s="1"/>
      <c r="L79" s="1"/>
      <c r="M79" s="1"/>
      <c r="N79" s="1"/>
      <c r="O79" s="1"/>
      <c r="P79" s="1"/>
      <c r="Q79" s="1"/>
    </row>
    <row r="80" spans="1:17" s="2" customFormat="1" x14ac:dyDescent="0.25">
      <c r="A80" s="1"/>
      <c r="B80" s="21"/>
      <c r="C80" s="16"/>
      <c r="D80" s="16"/>
      <c r="E80" s="17"/>
      <c r="F80" s="17"/>
      <c r="G80" s="18"/>
      <c r="H80" s="22"/>
      <c r="K80" s="1"/>
      <c r="L80" s="1"/>
      <c r="M80" s="1"/>
      <c r="N80" s="1"/>
      <c r="O80" s="1"/>
      <c r="P80" s="1"/>
      <c r="Q80" s="1"/>
    </row>
    <row r="81" spans="1:17" s="2" customFormat="1" x14ac:dyDescent="0.25">
      <c r="A81" s="1"/>
      <c r="B81" s="23"/>
      <c r="C81" s="23" t="s">
        <v>203</v>
      </c>
      <c r="D81" s="23"/>
      <c r="E81" s="24"/>
      <c r="F81" s="25">
        <f>SUM(F7:F79)</f>
        <v>525259920.63</v>
      </c>
      <c r="G81" s="26">
        <f>+F81/$F$93</f>
        <v>0.97167028284933632</v>
      </c>
      <c r="H81" s="27"/>
      <c r="K81" s="1"/>
      <c r="L81" s="1"/>
      <c r="M81" s="1"/>
      <c r="N81" s="1"/>
      <c r="O81" s="1"/>
      <c r="P81" s="1"/>
      <c r="Q81" s="1"/>
    </row>
    <row r="82" spans="1:17" s="2" customFormat="1" x14ac:dyDescent="0.25">
      <c r="A82" s="1" t="s">
        <v>204</v>
      </c>
      <c r="E82" s="3"/>
      <c r="G82" s="8"/>
      <c r="K82" s="1"/>
      <c r="L82" s="1"/>
      <c r="M82" s="1"/>
      <c r="N82" s="1"/>
      <c r="O82" s="1"/>
      <c r="P82" s="1"/>
      <c r="Q82" s="1"/>
    </row>
    <row r="83" spans="1:17" s="2" customFormat="1" x14ac:dyDescent="0.25">
      <c r="A83" s="1"/>
      <c r="B83" s="28"/>
      <c r="C83" s="28" t="s">
        <v>205</v>
      </c>
      <c r="D83" s="28"/>
      <c r="E83" s="28"/>
      <c r="F83" s="28" t="s">
        <v>11</v>
      </c>
      <c r="G83" s="29" t="s">
        <v>12</v>
      </c>
      <c r="H83" s="28" t="s">
        <v>13</v>
      </c>
      <c r="K83" s="1"/>
      <c r="L83" s="1"/>
      <c r="M83" s="1"/>
      <c r="N83" s="1"/>
      <c r="O83" s="1"/>
      <c r="P83" s="1"/>
      <c r="Q83" s="1"/>
    </row>
    <row r="84" spans="1:17" s="2" customFormat="1" x14ac:dyDescent="0.25">
      <c r="A84" s="1"/>
      <c r="B84" s="30"/>
      <c r="C84" s="23" t="s">
        <v>206</v>
      </c>
      <c r="D84" s="16"/>
      <c r="E84" s="31"/>
      <c r="F84" s="32" t="s">
        <v>207</v>
      </c>
      <c r="G84" s="26">
        <v>0</v>
      </c>
      <c r="H84" s="16"/>
      <c r="K84" s="1"/>
      <c r="L84" s="1"/>
      <c r="M84" s="1"/>
      <c r="N84" s="1"/>
      <c r="O84" s="1"/>
      <c r="P84" s="1"/>
      <c r="Q84" s="1"/>
    </row>
    <row r="85" spans="1:17" s="2" customFormat="1" x14ac:dyDescent="0.25">
      <c r="A85" s="1"/>
      <c r="B85" s="30" t="s">
        <v>208</v>
      </c>
      <c r="C85" s="23" t="s">
        <v>209</v>
      </c>
      <c r="D85" s="23"/>
      <c r="E85" s="24"/>
      <c r="F85" s="17">
        <v>15348234.68</v>
      </c>
      <c r="G85" s="26">
        <f>+F85/$F$93</f>
        <v>2.8392464277240764E-2</v>
      </c>
      <c r="H85" s="16"/>
      <c r="K85" s="1"/>
      <c r="L85" s="1"/>
      <c r="M85" s="1"/>
      <c r="N85" s="1"/>
      <c r="O85" s="1"/>
      <c r="P85" s="1"/>
      <c r="Q85" s="1"/>
    </row>
    <row r="86" spans="1:17" s="2" customFormat="1" x14ac:dyDescent="0.25">
      <c r="A86" s="1"/>
      <c r="B86" s="30"/>
      <c r="C86" s="23" t="s">
        <v>210</v>
      </c>
      <c r="D86" s="16"/>
      <c r="E86" s="31"/>
      <c r="F86" s="24" t="s">
        <v>207</v>
      </c>
      <c r="G86" s="26">
        <v>0</v>
      </c>
      <c r="H86" s="16"/>
      <c r="K86" s="1"/>
      <c r="L86" s="1"/>
      <c r="M86" s="1"/>
      <c r="N86" s="1"/>
      <c r="O86" s="1"/>
      <c r="P86" s="1"/>
      <c r="Q86" s="1"/>
    </row>
    <row r="87" spans="1:17" s="2" customFormat="1" x14ac:dyDescent="0.25">
      <c r="A87" s="1"/>
      <c r="B87" s="30"/>
      <c r="C87" s="23" t="s">
        <v>211</v>
      </c>
      <c r="D87" s="16"/>
      <c r="E87" s="31"/>
      <c r="F87" s="24" t="s">
        <v>207</v>
      </c>
      <c r="G87" s="26">
        <v>0</v>
      </c>
      <c r="H87" s="16"/>
      <c r="K87" s="1"/>
      <c r="L87" s="1"/>
      <c r="M87" s="1"/>
      <c r="N87" s="1"/>
      <c r="O87" s="1"/>
      <c r="P87" s="1"/>
      <c r="Q87" s="1"/>
    </row>
    <row r="88" spans="1:17" s="2" customFormat="1" x14ac:dyDescent="0.25">
      <c r="A88" s="1"/>
      <c r="B88" s="30"/>
      <c r="C88" s="23" t="s">
        <v>212</v>
      </c>
      <c r="D88" s="16"/>
      <c r="E88" s="31"/>
      <c r="F88" s="24" t="s">
        <v>207</v>
      </c>
      <c r="G88" s="26">
        <v>0</v>
      </c>
      <c r="H88" s="16"/>
      <c r="K88" s="1"/>
      <c r="L88" s="1"/>
      <c r="M88" s="1"/>
      <c r="N88" s="1"/>
      <c r="O88" s="1"/>
      <c r="P88" s="1"/>
      <c r="Q88" s="1"/>
    </row>
    <row r="89" spans="1:17" s="2" customFormat="1" x14ac:dyDescent="0.25">
      <c r="A89" s="1"/>
      <c r="B89" s="16" t="s">
        <v>204</v>
      </c>
      <c r="C89" s="16" t="s">
        <v>213</v>
      </c>
      <c r="D89" s="16"/>
      <c r="E89" s="31"/>
      <c r="F89" s="17">
        <v>-33919.480000000003</v>
      </c>
      <c r="G89" s="26">
        <f>+F89/$F$93</f>
        <v>-6.2747126577203377E-5</v>
      </c>
      <c r="H89" s="16"/>
      <c r="K89" s="1"/>
      <c r="L89" s="1"/>
      <c r="M89" s="1"/>
      <c r="N89" s="1"/>
      <c r="O89" s="1"/>
      <c r="P89" s="1"/>
      <c r="Q89" s="1"/>
    </row>
    <row r="90" spans="1:17" s="2" customFormat="1" x14ac:dyDescent="0.25">
      <c r="A90" s="1"/>
      <c r="B90" s="30"/>
      <c r="C90" s="16"/>
      <c r="D90" s="16"/>
      <c r="E90" s="31"/>
      <c r="F90" s="32"/>
      <c r="G90" s="26"/>
      <c r="H90" s="16"/>
      <c r="K90" s="1"/>
      <c r="L90" s="1"/>
      <c r="M90" s="1"/>
      <c r="N90" s="1"/>
      <c r="O90" s="1"/>
      <c r="P90" s="1"/>
      <c r="Q90" s="1"/>
    </row>
    <row r="91" spans="1:17" s="2" customFormat="1" x14ac:dyDescent="0.25">
      <c r="A91" s="1"/>
      <c r="B91" s="30"/>
      <c r="C91" s="16" t="s">
        <v>214</v>
      </c>
      <c r="D91" s="16"/>
      <c r="E91" s="31"/>
      <c r="F91" s="33">
        <f>SUM(F84:F90)</f>
        <v>15314315.199999999</v>
      </c>
      <c r="G91" s="26">
        <f>+F91/$F$93</f>
        <v>2.8329717150663559E-2</v>
      </c>
      <c r="H91" s="16"/>
      <c r="K91" s="1"/>
      <c r="L91" s="1"/>
      <c r="M91" s="1"/>
      <c r="N91" s="1"/>
      <c r="O91" s="1"/>
      <c r="P91" s="1"/>
      <c r="Q91" s="1"/>
    </row>
    <row r="92" spans="1:17" s="2" customFormat="1" x14ac:dyDescent="0.25">
      <c r="A92" s="1"/>
      <c r="B92" s="30"/>
      <c r="C92" s="16"/>
      <c r="D92" s="16"/>
      <c r="E92" s="31"/>
      <c r="F92" s="33"/>
      <c r="G92" s="26"/>
      <c r="H92" s="16"/>
      <c r="K92" s="1"/>
      <c r="L92" s="1"/>
      <c r="M92" s="1"/>
      <c r="N92" s="1"/>
      <c r="O92" s="1"/>
      <c r="P92" s="1"/>
      <c r="Q92" s="1"/>
    </row>
    <row r="93" spans="1:17" s="2" customFormat="1" x14ac:dyDescent="0.25">
      <c r="A93" s="34" t="s">
        <v>215</v>
      </c>
      <c r="B93" s="35"/>
      <c r="C93" s="36" t="s">
        <v>216</v>
      </c>
      <c r="D93" s="37"/>
      <c r="E93" s="38"/>
      <c r="F93" s="38">
        <f>+F91+F81</f>
        <v>540574235.83000004</v>
      </c>
      <c r="G93" s="39">
        <v>1</v>
      </c>
      <c r="H93" s="16"/>
      <c r="K93" s="1"/>
      <c r="L93" s="1"/>
      <c r="M93" s="1"/>
      <c r="N93" s="1"/>
      <c r="O93" s="1"/>
      <c r="P93" s="1"/>
      <c r="Q93" s="1"/>
    </row>
    <row r="94" spans="1:17" s="2" customFormat="1" x14ac:dyDescent="0.25">
      <c r="A94" s="1"/>
      <c r="E94" s="3"/>
      <c r="F94" s="40"/>
      <c r="G94" s="8"/>
      <c r="K94" s="1"/>
      <c r="L94" s="1"/>
      <c r="M94" s="1"/>
      <c r="N94" s="1"/>
      <c r="O94" s="1"/>
      <c r="P94" s="1"/>
      <c r="Q94" s="1"/>
    </row>
    <row r="95" spans="1:17" s="2" customFormat="1" x14ac:dyDescent="0.25">
      <c r="A95" s="1"/>
      <c r="C95" s="23" t="s">
        <v>217</v>
      </c>
      <c r="D95" s="41"/>
      <c r="E95" s="3"/>
      <c r="F95" s="3">
        <v>0</v>
      </c>
      <c r="G95" s="8"/>
      <c r="K95" s="1"/>
      <c r="L95" s="1"/>
      <c r="M95" s="1"/>
      <c r="N95" s="1"/>
      <c r="O95" s="1"/>
      <c r="P95" s="1"/>
      <c r="Q95" s="1"/>
    </row>
    <row r="96" spans="1:17" s="2" customFormat="1" x14ac:dyDescent="0.25">
      <c r="A96" s="1"/>
      <c r="C96" s="23" t="s">
        <v>218</v>
      </c>
      <c r="D96" s="42"/>
      <c r="E96" s="3"/>
      <c r="G96" s="8"/>
      <c r="K96" s="1"/>
      <c r="L96" s="1"/>
      <c r="M96" s="1"/>
      <c r="N96" s="1"/>
      <c r="O96" s="1"/>
      <c r="P96" s="1"/>
      <c r="Q96" s="1"/>
    </row>
    <row r="97" spans="1:17" s="2" customFormat="1" x14ac:dyDescent="0.25">
      <c r="A97" s="1"/>
      <c r="C97" s="23" t="s">
        <v>219</v>
      </c>
      <c r="D97" s="42"/>
      <c r="E97" s="3"/>
      <c r="G97" s="8"/>
      <c r="K97" s="1"/>
      <c r="L97" s="1"/>
      <c r="M97" s="1"/>
      <c r="N97" s="1"/>
      <c r="O97" s="1"/>
      <c r="P97" s="1"/>
      <c r="Q97" s="1"/>
    </row>
    <row r="98" spans="1:17" s="2" customFormat="1" x14ac:dyDescent="0.25">
      <c r="A98" s="1"/>
      <c r="C98" s="23" t="s">
        <v>220</v>
      </c>
      <c r="D98" s="43">
        <v>29.520299999999999</v>
      </c>
      <c r="E98" s="3"/>
      <c r="G98" s="8"/>
      <c r="K98" s="1"/>
      <c r="L98" s="1"/>
      <c r="M98" s="1"/>
      <c r="N98" s="1"/>
      <c r="O98" s="1"/>
      <c r="P98" s="1"/>
      <c r="Q98" s="1"/>
    </row>
    <row r="99" spans="1:17" s="2" customFormat="1" x14ac:dyDescent="0.25">
      <c r="A99" s="1"/>
      <c r="C99" s="23" t="s">
        <v>221</v>
      </c>
      <c r="D99" s="43">
        <v>29.5321</v>
      </c>
      <c r="E99" s="3"/>
      <c r="G99" s="8"/>
      <c r="K99" s="1"/>
      <c r="L99" s="1"/>
      <c r="M99" s="1"/>
      <c r="N99" s="1"/>
      <c r="O99" s="1"/>
      <c r="P99" s="1"/>
      <c r="Q99" s="1"/>
    </row>
    <row r="100" spans="1:17" s="2" customFormat="1" x14ac:dyDescent="0.25">
      <c r="A100" s="1" t="s">
        <v>222</v>
      </c>
      <c r="C100" s="23" t="s">
        <v>223</v>
      </c>
      <c r="D100" s="44"/>
      <c r="E100" s="3"/>
      <c r="G100" s="8"/>
      <c r="K100" s="1"/>
      <c r="L100" s="1"/>
      <c r="M100" s="1"/>
      <c r="N100" s="1"/>
      <c r="O100" s="1"/>
      <c r="P100" s="1"/>
      <c r="Q100" s="1"/>
    </row>
    <row r="101" spans="1:17" s="2" customFormat="1" x14ac:dyDescent="0.25">
      <c r="A101" s="1" t="s">
        <v>224</v>
      </c>
      <c r="C101" s="23" t="s">
        <v>225</v>
      </c>
      <c r="D101" s="42">
        <v>0</v>
      </c>
      <c r="E101" s="3"/>
      <c r="G101" s="8"/>
      <c r="K101" s="1"/>
      <c r="L101" s="1"/>
      <c r="M101" s="1"/>
      <c r="N101" s="1"/>
      <c r="O101" s="1"/>
      <c r="P101" s="1"/>
      <c r="Q101" s="1"/>
    </row>
    <row r="102" spans="1:17" s="2" customFormat="1" x14ac:dyDescent="0.25">
      <c r="A102" s="1"/>
      <c r="C102" s="23" t="s">
        <v>226</v>
      </c>
      <c r="D102" s="42">
        <v>0</v>
      </c>
      <c r="E102" s="3"/>
      <c r="F102" s="40"/>
      <c r="G102" s="45"/>
      <c r="K102" s="1"/>
      <c r="L102" s="1"/>
      <c r="M102" s="1"/>
      <c r="N102" s="1"/>
      <c r="O102" s="1"/>
      <c r="P102" s="1"/>
      <c r="Q102" s="1"/>
    </row>
    <row r="103" spans="1:17" x14ac:dyDescent="0.25">
      <c r="B103" s="46"/>
      <c r="C103" s="14"/>
    </row>
    <row r="104" spans="1:17" x14ac:dyDescent="0.25">
      <c r="F104" s="47"/>
    </row>
    <row r="105" spans="1:17" x14ac:dyDescent="0.25">
      <c r="C105" s="49" t="s">
        <v>227</v>
      </c>
      <c r="D105" s="49"/>
      <c r="E105" s="49"/>
      <c r="F105" s="49"/>
      <c r="G105" s="50"/>
      <c r="H105" s="49"/>
    </row>
    <row r="106" spans="1:17" x14ac:dyDescent="0.25">
      <c r="C106" s="49" t="s">
        <v>228</v>
      </c>
      <c r="D106" s="49"/>
      <c r="E106" s="49"/>
      <c r="F106" s="49" t="s">
        <v>11</v>
      </c>
      <c r="G106" s="50" t="s">
        <v>12</v>
      </c>
      <c r="H106" s="49" t="s">
        <v>13</v>
      </c>
    </row>
    <row r="107" spans="1:17" x14ac:dyDescent="0.25">
      <c r="C107" s="14" t="s">
        <v>229</v>
      </c>
      <c r="F107" s="51">
        <f>SUMIF(Table1345676856[[Industry ]],A100,Table1345676856[Market Value])</f>
        <v>0</v>
      </c>
      <c r="G107" s="52">
        <f>+F107/$F$93</f>
        <v>0</v>
      </c>
    </row>
    <row r="108" spans="1:17" x14ac:dyDescent="0.25">
      <c r="C108" s="1" t="s">
        <v>230</v>
      </c>
      <c r="F108" s="51">
        <f>SUMIF(Table1345676856[[Industry ]],A101,Table1345676856[Market Value])</f>
        <v>0</v>
      </c>
      <c r="G108" s="52">
        <f>+F108/$F$93</f>
        <v>0</v>
      </c>
    </row>
    <row r="109" spans="1:17" x14ac:dyDescent="0.25">
      <c r="C109" s="1" t="s">
        <v>231</v>
      </c>
      <c r="F109" s="51">
        <f>SUMIF($E$121:$E$128,C109,H121:H128)</f>
        <v>0</v>
      </c>
      <c r="G109" s="52">
        <f>+F109/$F$93</f>
        <v>0</v>
      </c>
    </row>
    <row r="110" spans="1:17" x14ac:dyDescent="0.25">
      <c r="C110" s="1" t="s">
        <v>232</v>
      </c>
      <c r="F110" s="51">
        <f t="shared" ref="F110:F118" si="2">SUMIF($E$121:$E$128,C110,H122:H129)</f>
        <v>0</v>
      </c>
      <c r="G110" s="52">
        <f t="shared" ref="G110:G118" si="3">+F110/$F$93</f>
        <v>0</v>
      </c>
    </row>
    <row r="111" spans="1:17" x14ac:dyDescent="0.25">
      <c r="C111" s="1" t="s">
        <v>233</v>
      </c>
      <c r="F111" s="51">
        <f t="shared" si="2"/>
        <v>0</v>
      </c>
      <c r="G111" s="52">
        <f t="shared" si="3"/>
        <v>0</v>
      </c>
    </row>
    <row r="112" spans="1:17" x14ac:dyDescent="0.25">
      <c r="C112" s="1" t="s">
        <v>234</v>
      </c>
      <c r="F112" s="51">
        <f t="shared" si="2"/>
        <v>0</v>
      </c>
      <c r="G112" s="52">
        <f t="shared" si="3"/>
        <v>0</v>
      </c>
    </row>
    <row r="113" spans="3:8" x14ac:dyDescent="0.25">
      <c r="C113" s="1" t="s">
        <v>235</v>
      </c>
      <c r="F113" s="51">
        <f t="shared" si="2"/>
        <v>0</v>
      </c>
      <c r="G113" s="52">
        <f t="shared" si="3"/>
        <v>0</v>
      </c>
    </row>
    <row r="114" spans="3:8" x14ac:dyDescent="0.25">
      <c r="C114" s="1" t="s">
        <v>236</v>
      </c>
      <c r="F114" s="51">
        <f t="shared" si="2"/>
        <v>0</v>
      </c>
      <c r="G114" s="52">
        <f t="shared" si="3"/>
        <v>0</v>
      </c>
    </row>
    <row r="115" spans="3:8" x14ac:dyDescent="0.25">
      <c r="C115" s="1" t="s">
        <v>237</v>
      </c>
      <c r="F115" s="51">
        <f t="shared" si="2"/>
        <v>0</v>
      </c>
      <c r="G115" s="52">
        <f t="shared" si="3"/>
        <v>0</v>
      </c>
    </row>
    <row r="116" spans="3:8" x14ac:dyDescent="0.25">
      <c r="C116" s="1" t="s">
        <v>238</v>
      </c>
      <c r="F116" s="51">
        <f>SUMIF($E$121:$E$128,C116,H128:H135)</f>
        <v>0</v>
      </c>
      <c r="G116" s="52">
        <f t="shared" si="3"/>
        <v>0</v>
      </c>
    </row>
    <row r="117" spans="3:8" x14ac:dyDescent="0.25">
      <c r="C117" s="1" t="s">
        <v>239</v>
      </c>
      <c r="F117" s="51">
        <f t="shared" si="2"/>
        <v>0</v>
      </c>
      <c r="G117" s="52">
        <f t="shared" si="3"/>
        <v>0</v>
      </c>
    </row>
    <row r="118" spans="3:8" x14ac:dyDescent="0.25">
      <c r="C118" s="1" t="s">
        <v>240</v>
      </c>
      <c r="F118" s="51">
        <f t="shared" si="2"/>
        <v>0</v>
      </c>
      <c r="G118" s="52">
        <f t="shared" si="3"/>
        <v>0</v>
      </c>
    </row>
    <row r="121" spans="3:8" x14ac:dyDescent="0.25">
      <c r="E121" s="1" t="s">
        <v>231</v>
      </c>
      <c r="F121" s="1" t="s">
        <v>241</v>
      </c>
      <c r="G121" s="48">
        <f t="shared" ref="G121:G128" si="4">SUMIF($H$7:$H$74,F121,$E$7:$E$74)</f>
        <v>0</v>
      </c>
      <c r="H121" s="1">
        <f t="shared" ref="H121:H128" si="5">SUMIF($H$7:$H$74,F121,$F$7:$F$74)</f>
        <v>0</v>
      </c>
    </row>
    <row r="122" spans="3:8" x14ac:dyDescent="0.25">
      <c r="E122" s="1" t="s">
        <v>231</v>
      </c>
      <c r="F122" s="1" t="s">
        <v>242</v>
      </c>
      <c r="G122" s="48">
        <f t="shared" si="4"/>
        <v>0</v>
      </c>
      <c r="H122" s="1">
        <f t="shared" si="5"/>
        <v>0</v>
      </c>
    </row>
    <row r="123" spans="3:8" x14ac:dyDescent="0.25">
      <c r="E123" s="1" t="s">
        <v>231</v>
      </c>
      <c r="F123" s="1" t="s">
        <v>243</v>
      </c>
      <c r="G123" s="48">
        <f t="shared" si="4"/>
        <v>0</v>
      </c>
      <c r="H123" s="1">
        <f t="shared" si="5"/>
        <v>0</v>
      </c>
    </row>
    <row r="124" spans="3:8" x14ac:dyDescent="0.25">
      <c r="E124" s="1" t="s">
        <v>233</v>
      </c>
      <c r="F124" s="1" t="s">
        <v>244</v>
      </c>
      <c r="G124" s="48">
        <f t="shared" si="4"/>
        <v>0</v>
      </c>
      <c r="H124" s="1">
        <f t="shared" si="5"/>
        <v>0</v>
      </c>
    </row>
    <row r="125" spans="3:8" x14ac:dyDescent="0.25">
      <c r="E125" s="1" t="s">
        <v>234</v>
      </c>
      <c r="F125" s="1" t="s">
        <v>245</v>
      </c>
      <c r="G125" s="48">
        <f t="shared" si="4"/>
        <v>0</v>
      </c>
      <c r="H125" s="1">
        <f t="shared" si="5"/>
        <v>0</v>
      </c>
    </row>
    <row r="126" spans="3:8" x14ac:dyDescent="0.25">
      <c r="E126" s="1" t="s">
        <v>231</v>
      </c>
      <c r="F126" s="1" t="s">
        <v>246</v>
      </c>
      <c r="G126" s="48">
        <f t="shared" si="4"/>
        <v>0</v>
      </c>
      <c r="H126" s="1">
        <f t="shared" si="5"/>
        <v>0</v>
      </c>
    </row>
    <row r="127" spans="3:8" x14ac:dyDescent="0.25">
      <c r="E127" s="1" t="s">
        <v>234</v>
      </c>
      <c r="F127" s="1" t="s">
        <v>247</v>
      </c>
      <c r="G127" s="48">
        <f t="shared" si="4"/>
        <v>0</v>
      </c>
      <c r="H127" s="1">
        <f t="shared" si="5"/>
        <v>0</v>
      </c>
    </row>
    <row r="128" spans="3:8" x14ac:dyDescent="0.25">
      <c r="E128" s="1" t="s">
        <v>231</v>
      </c>
      <c r="F128" s="1" t="s">
        <v>248</v>
      </c>
      <c r="G128" s="48">
        <f t="shared" si="4"/>
        <v>0</v>
      </c>
      <c r="H128" s="1">
        <f t="shared" si="5"/>
        <v>0</v>
      </c>
    </row>
    <row r="129" spans="7:8" x14ac:dyDescent="0.25">
      <c r="G129" s="48" t="s">
        <v>249</v>
      </c>
      <c r="H129" s="1" t="s">
        <v>249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2026-03-06T09:43:34Z</dcterms:created>
  <dcterms:modified xsi:type="dcterms:W3CDTF">2026-03-06T09:43:40Z</dcterms:modified>
</cp:coreProperties>
</file>