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90AFCB6-54C1-4917-BEBE-D155E12C890F}" xr6:coauthVersionLast="47" xr6:coauthVersionMax="47" xr10:uidLastSave="{00000000-0000-0000-0000-000000000000}"/>
  <bookViews>
    <workbookView xWindow="-120" yWindow="-120" windowWidth="20730" windowHeight="11040" xr2:uid="{19AAEA24-C12B-4F02-B20B-55D0D13D8741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Port_G1I!$C$6:$H$35</definedName>
    <definedName name="IN" localSheetId="0">#REF!</definedName>
    <definedName name="IN">#REF!</definedName>
    <definedName name="_xlnm.Print_Area" localSheetId="0">Port_G1I!$B$2:$G$64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F73" i="1"/>
  <c r="F72" i="1"/>
  <c r="F71" i="1"/>
  <c r="F70" i="1"/>
  <c r="F69" i="1"/>
  <c r="G69" i="1" s="1"/>
  <c r="F68" i="1"/>
  <c r="F67" i="1"/>
  <c r="G67" i="1" s="1"/>
  <c r="F66" i="1"/>
  <c r="G66" i="1" s="1"/>
  <c r="F65" i="1"/>
  <c r="F63" i="1"/>
  <c r="F62" i="1"/>
  <c r="F64" i="1" s="1"/>
  <c r="G64" i="1" s="1"/>
  <c r="F46" i="1"/>
  <c r="F48" i="1" s="1"/>
  <c r="F36" i="1"/>
  <c r="G36" i="1" s="1"/>
  <c r="G33" i="1" l="1"/>
  <c r="G25" i="1"/>
  <c r="G17" i="1"/>
  <c r="G9" i="1"/>
  <c r="G32" i="1"/>
  <c r="G24" i="1"/>
  <c r="G16" i="1"/>
  <c r="G8" i="1"/>
  <c r="G72" i="1"/>
  <c r="G68" i="1"/>
  <c r="G23" i="1"/>
  <c r="G15" i="1"/>
  <c r="G7" i="1"/>
  <c r="G19" i="1"/>
  <c r="G34" i="1"/>
  <c r="G26" i="1"/>
  <c r="G18" i="1"/>
  <c r="G10" i="1"/>
  <c r="G31" i="1"/>
  <c r="G27" i="1"/>
  <c r="G44" i="1"/>
  <c r="G30" i="1"/>
  <c r="G22" i="1"/>
  <c r="G14" i="1"/>
  <c r="G40" i="1"/>
  <c r="G29" i="1"/>
  <c r="G21" i="1"/>
  <c r="G13" i="1"/>
  <c r="G28" i="1"/>
  <c r="G20" i="1"/>
  <c r="G12" i="1"/>
  <c r="G11" i="1"/>
  <c r="G70" i="1"/>
  <c r="G71" i="1"/>
  <c r="G63" i="1"/>
  <c r="G65" i="1"/>
  <c r="G73" i="1"/>
  <c r="G62" i="1"/>
  <c r="G46" i="1"/>
</calcChain>
</file>

<file path=xl/sharedStrings.xml><?xml version="1.0" encoding="utf-8"?>
<sst xmlns="http://schemas.openxmlformats.org/spreadsheetml/2006/main" count="163" uniqueCount="118">
  <si>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</si>
  <si>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</si>
  <si>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</si>
  <si>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</si>
  <si>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</si>
  <si>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</si>
  <si>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</si>
  <si>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</si>
  <si>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</si>
  <si>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</si>
  <si>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</si>
  <si>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</si>
  <si>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</si>
  <si>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</si>
  <si>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</si>
  <si>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</si>
  <si>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</si>
  <si>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</si>
  <si>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</si>
  <si>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</si>
  <si>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</si>
  <si>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</si>
  <si>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</si>
  <si>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</si>
  <si>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</si>
  <si>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</si>
  <si>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</si>
  <si>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</si>
  <si>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</si>
  <si>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</si>
  <si>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</si>
  <si>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</si>
  <si>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</si>
  <si>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</si>
  <si>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</si>
  <si>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</si>
  <si>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</si>
  <si>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</si>
  <si>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</si>
  <si>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IN0020230051</t>
  </si>
  <si>
    <t>7.30 GS 19.06.2053</t>
  </si>
  <si>
    <t>IN0020240050</t>
  </si>
  <si>
    <t>7.04 GS 03.06.2029</t>
  </si>
  <si>
    <t>IN0020240191</t>
  </si>
  <si>
    <t>6.79 GS 30.12.2031</t>
  </si>
  <si>
    <t>IN0020250018</t>
  </si>
  <si>
    <t>6.90 GS 15.04.2065</t>
  </si>
  <si>
    <t>IN0020250042</t>
  </si>
  <si>
    <t>6.68 GS 07.07.2040</t>
  </si>
  <si>
    <t>IN0020250075</t>
  </si>
  <si>
    <t>07.24 GS 18.08.2055</t>
  </si>
  <si>
    <t>IN0020250091</t>
  </si>
  <si>
    <t>6.48 GS 06.10.2035</t>
  </si>
  <si>
    <t>IN0020250133</t>
  </si>
  <si>
    <t>6.68 Gsec 2033</t>
  </si>
  <si>
    <t>IN1520240145</t>
  </si>
  <si>
    <t>7.22 GJ SDL 15.01.2035</t>
  </si>
  <si>
    <t>SDL</t>
  </si>
  <si>
    <t>IN2120220065</t>
  </si>
  <si>
    <t>7.64 MP SGS 2033</t>
  </si>
  <si>
    <t>IN2120250385</t>
  </si>
  <si>
    <t>7.82 MP SDL 2042</t>
  </si>
  <si>
    <t>IN2220200264</t>
  </si>
  <si>
    <t>6.63% MAHARASHTRA SDL 14-OCT-2030</t>
  </si>
  <si>
    <t>IN3320250183</t>
  </si>
  <si>
    <t>07.57 Uttar pradesh SGS 2036</t>
  </si>
  <si>
    <t>IN4520180204</t>
  </si>
  <si>
    <t>8.38% Telangana SDL 2049</t>
  </si>
  <si>
    <t>IN4520250692</t>
  </si>
  <si>
    <t>07.80 % Telangana SGS 2042</t>
  </si>
  <si>
    <t>INE261F08CQ6</t>
  </si>
  <si>
    <t>6.49% NABARD GOI Fully Serviced Bond Series PMAY-G PD3</t>
  </si>
  <si>
    <t>NCD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</si>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</sst>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3" fontId="0" fillId="0" borderId="4" xfId="1" applyNumberFormat="1" applyFont="1" applyBorder="1" applyAlignment="1">
      <alignment horizontal="right" vertical="top"/>
    </xf>
    <xf numFmtId="9" fontId="0" fillId="0" borderId="4" xfId="3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0" fontId="8" fillId="3" borderId="0" xfId="0" applyFont="1" applyFill="1"/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0" fillId="2" borderId="0" xfId="4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9" fontId="0" fillId="0" borderId="1" xfId="3" applyFont="1" applyBorder="1" applyAlignment="1">
      <alignment vertical="center"/>
    </xf>
    <xf numFmtId="9" fontId="0" fillId="0" borderId="4" xfId="3" applyFont="1" applyBorder="1" applyAlignment="1">
      <alignment vertical="center"/>
    </xf>
    <xf numFmtId="164" fontId="8" fillId="2" borderId="0" xfId="2" applyFont="1" applyFill="1" applyBorder="1"/>
    <xf numFmtId="9" fontId="5" fillId="2" borderId="0" xfId="3" applyFont="1" applyFill="1" applyBorder="1"/>
    <xf numFmtId="0" fontId="8" fillId="2" borderId="0" xfId="1" applyFont="1" applyFill="1"/>
  </cellXfs>
  <cellStyles count="5">
    <cellStyle name="Comma 2 14" xfId="2" xr:uid="{5F213F54-066D-4B1A-BDC9-18A9C8D2FDC5}"/>
    <cellStyle name="Normal" xfId="0" builtinId="0"/>
    <cellStyle name="Normal 2 14" xfId="1" xr:uid="{223E8B84-2AA2-4D14-AE59-CEF095CB1788}"/>
    <cellStyle name="Percent 2 13" xfId="4" xr:uid="{FF2620C6-6DC7-482C-A245-FC368E3C89CC}"/>
    <cellStyle name="Percent 3" xfId="3" xr:uid="{2BE5B228-CDE6-46E6-B16E-54F4ACB7862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B819F7-7875-4ABD-84F8-5C2D1487D973}" name="Table13456768578910" displayName="Table13456768578910" ref="B6:H35" totalsRowShown="0" headerRowDxfId="11" dataDxfId="10" headerRowBorderDxfId="8" tableBorderDxfId="9" totalsRowBorderDxfId="7">
  <sortState xmlns:xlrd2="http://schemas.microsoft.com/office/spreadsheetml/2017/richdata2" ref="B7:H35">
    <sortCondition descending="1" ref="F6:F35"/>
  </sortState>
  <tableColumns count="7">
    <tableColumn id="1" xr3:uid="{98EB20D3-1F56-4331-A88F-DB6308051B61}" name="ISIN No." dataDxfId="6"/>
    <tableColumn id="2" xr3:uid="{8F0B9930-41E8-4DD6-B444-B744076438FE}" name="Name of the Instrument" dataDxfId="5"/>
    <tableColumn id="3" xr3:uid="{7CA7473E-9E5D-4875-870C-C8444381F8D9}" name="Industry " dataDxfId="4"/>
    <tableColumn id="4" xr3:uid="{6ABA3226-1108-4D14-A691-3D9B2D528AA7}" name="Quantity" dataDxfId="3"/>
    <tableColumn id="5" xr3:uid="{25E85DE7-E933-413A-8F27-6FC93E7A6E07}" name="Market Value" dataDxfId="2"/>
    <tableColumn id="6" xr3:uid="{3D5B9B25-2381-43BB-93FB-4668021660F2}" name="% of Portfolio" dataDxfId="1">
      <calculatedColumnFormula>+F7/$F$48</calculatedColumnFormula>
    </tableColumn>
    <tableColumn id="7" xr3:uid="{D62672B2-9D7B-4C16-8EC7-826E13349A06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F35E-B09F-4239-931A-635D9CB171DE}">
  <sheetPr>
    <tabColor rgb="FF7030A0"/>
  </sheetPr>
  <dimension ref="A2:H89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29.28515625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3673804.7999999998</v>
      </c>
      <c r="G7" s="18">
        <f t="shared" ref="G7:G34" si="0">+F7/$F$48</f>
        <v>8.6874914811578517E-3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706438.4</v>
      </c>
      <c r="G8" s="18">
        <f t="shared" si="0"/>
        <v>1.6705235895937594E-3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992645</v>
      </c>
      <c r="G9" s="18">
        <f t="shared" si="0"/>
        <v>2.3473198634053546E-3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19082880</v>
      </c>
      <c r="G10" s="18">
        <f t="shared" si="0"/>
        <v>4.5125521485506671E-2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10704200</v>
      </c>
      <c r="G11" s="18">
        <f t="shared" si="0"/>
        <v>2.5312353642907178E-2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5524355</v>
      </c>
      <c r="G12" s="18">
        <f t="shared" si="0"/>
        <v>1.3063510342572306E-2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5279219.92</v>
      </c>
      <c r="G13" s="18">
        <f t="shared" si="0"/>
        <v>1.2483836398210062E-2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726777.8</v>
      </c>
      <c r="G14" s="18">
        <f t="shared" si="0"/>
        <v>1.7186204194067811E-3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1049130</v>
      </c>
      <c r="G15" s="18">
        <f t="shared" si="0"/>
        <v>2.4808906389438921E-3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1048388</v>
      </c>
      <c r="G16" s="18">
        <f t="shared" si="0"/>
        <v>2.4791360224005691E-3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7229463.6200000001</v>
      </c>
      <c r="G17" s="18">
        <f t="shared" si="0"/>
        <v>1.7095601707551422E-2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7663400</v>
      </c>
      <c r="G18" s="18">
        <f t="shared" si="0"/>
        <v>1.8121736412534787E-2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140000</v>
      </c>
      <c r="F19" s="17">
        <v>13894958</v>
      </c>
      <c r="G19" s="18">
        <f t="shared" si="0"/>
        <v>3.2857578403742663E-2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60000</v>
      </c>
      <c r="F20" s="17">
        <v>6185616</v>
      </c>
      <c r="G20" s="18">
        <f t="shared" si="0"/>
        <v>1.4627202377685855E-2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125000</v>
      </c>
      <c r="F21" s="17">
        <v>12735837.5</v>
      </c>
      <c r="G21" s="18">
        <f t="shared" si="0"/>
        <v>3.01165918740867E-2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350000</v>
      </c>
      <c r="F22" s="17">
        <v>32787895</v>
      </c>
      <c r="G22" s="18">
        <f t="shared" si="0"/>
        <v>7.7533939336569574E-2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650000</v>
      </c>
      <c r="F23" s="17">
        <v>62835760</v>
      </c>
      <c r="G23" s="18">
        <f t="shared" si="0"/>
        <v>0.1485884959680164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625000</v>
      </c>
      <c r="F24" s="17">
        <v>61735562.5</v>
      </c>
      <c r="G24" s="18">
        <f t="shared" si="0"/>
        <v>0.14598684538254131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350000</v>
      </c>
      <c r="F25" s="17">
        <v>34545000</v>
      </c>
      <c r="G25" s="18">
        <f t="shared" si="0"/>
        <v>8.1688987182062037E-2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6600</v>
      </c>
      <c r="F26" s="17">
        <v>664310.46</v>
      </c>
      <c r="G26" s="18">
        <f t="shared" si="0"/>
        <v>1.5709031307526338E-3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57</v>
      </c>
      <c r="E27" s="17">
        <v>500000</v>
      </c>
      <c r="F27" s="17">
        <v>49511650</v>
      </c>
      <c r="G27" s="18">
        <f t="shared" si="0"/>
        <v>0.11708080886416969</v>
      </c>
      <c r="H27" s="19"/>
    </row>
    <row r="28" spans="1:8" x14ac:dyDescent="0.25">
      <c r="A28" s="14"/>
      <c r="B28" s="15" t="s">
        <v>58</v>
      </c>
      <c r="C28" s="16" t="s">
        <v>59</v>
      </c>
      <c r="D28" s="16" t="s">
        <v>57</v>
      </c>
      <c r="E28" s="17">
        <v>300000</v>
      </c>
      <c r="F28" s="17">
        <v>30659220</v>
      </c>
      <c r="G28" s="18">
        <f t="shared" si="0"/>
        <v>7.250023533339181E-2</v>
      </c>
      <c r="H28" s="19"/>
    </row>
    <row r="29" spans="1:8" x14ac:dyDescent="0.25">
      <c r="A29" s="14"/>
      <c r="B29" s="15" t="s">
        <v>60</v>
      </c>
      <c r="C29" s="16" t="s">
        <v>61</v>
      </c>
      <c r="D29" s="16" t="s">
        <v>57</v>
      </c>
      <c r="E29" s="17">
        <v>200000</v>
      </c>
      <c r="F29" s="17">
        <v>20401160</v>
      </c>
      <c r="G29" s="18">
        <f t="shared" si="0"/>
        <v>4.8242874446061568E-2</v>
      </c>
      <c r="H29" s="19"/>
    </row>
    <row r="30" spans="1:8" x14ac:dyDescent="0.25">
      <c r="A30" s="14"/>
      <c r="B30" s="15" t="s">
        <v>62</v>
      </c>
      <c r="C30" s="16" t="s">
        <v>63</v>
      </c>
      <c r="D30" s="16" t="s">
        <v>57</v>
      </c>
      <c r="E30" s="17">
        <v>20000</v>
      </c>
      <c r="F30" s="17">
        <v>1995888</v>
      </c>
      <c r="G30" s="18">
        <f t="shared" si="0"/>
        <v>4.719700948004963E-3</v>
      </c>
      <c r="H30" s="19"/>
    </row>
    <row r="31" spans="1:8" x14ac:dyDescent="0.25">
      <c r="A31" s="14"/>
      <c r="B31" s="15" t="s">
        <v>64</v>
      </c>
      <c r="C31" s="16" t="s">
        <v>65</v>
      </c>
      <c r="D31" s="16" t="s">
        <v>57</v>
      </c>
      <c r="E31" s="17">
        <v>50000</v>
      </c>
      <c r="F31" s="17">
        <v>5037625</v>
      </c>
      <c r="G31" s="18">
        <f t="shared" si="0"/>
        <v>1.1912533913823572E-2</v>
      </c>
      <c r="H31" s="19"/>
    </row>
    <row r="32" spans="1:8" x14ac:dyDescent="0.25">
      <c r="A32" s="14"/>
      <c r="B32" s="15" t="s">
        <v>66</v>
      </c>
      <c r="C32" s="16" t="s">
        <v>67</v>
      </c>
      <c r="D32" s="16" t="s">
        <v>57</v>
      </c>
      <c r="E32" s="17">
        <v>10000</v>
      </c>
      <c r="F32" s="17">
        <v>1076168</v>
      </c>
      <c r="G32" s="18">
        <f t="shared" si="0"/>
        <v>2.544827730720664E-3</v>
      </c>
      <c r="H32" s="19"/>
    </row>
    <row r="33" spans="1:8" x14ac:dyDescent="0.25">
      <c r="A33" s="14"/>
      <c r="B33" s="15" t="s">
        <v>68</v>
      </c>
      <c r="C33" s="16" t="s">
        <v>69</v>
      </c>
      <c r="D33" s="16" t="s">
        <v>57</v>
      </c>
      <c r="E33" s="17">
        <v>100000</v>
      </c>
      <c r="F33" s="17">
        <v>10200850</v>
      </c>
      <c r="G33" s="18">
        <f t="shared" si="0"/>
        <v>2.4122075695357868E-2</v>
      </c>
      <c r="H33" s="19"/>
    </row>
    <row r="34" spans="1:8" x14ac:dyDescent="0.25">
      <c r="A34" s="14"/>
      <c r="B34" s="15" t="s">
        <v>70</v>
      </c>
      <c r="C34" s="16" t="s">
        <v>71</v>
      </c>
      <c r="D34" s="16" t="s">
        <v>72</v>
      </c>
      <c r="E34" s="17">
        <v>5</v>
      </c>
      <c r="F34" s="17">
        <v>4873685</v>
      </c>
      <c r="G34" s="18">
        <f t="shared" si="0"/>
        <v>1.1524862975666754E-2</v>
      </c>
      <c r="H34" s="19"/>
    </row>
    <row r="35" spans="1:8" x14ac:dyDescent="0.25">
      <c r="A35" s="14"/>
      <c r="B35" s="15"/>
      <c r="C35" s="16"/>
      <c r="D35" s="16"/>
      <c r="E35" s="17"/>
      <c r="F35" s="17"/>
      <c r="G35" s="18"/>
      <c r="H35" s="19"/>
    </row>
    <row r="36" spans="1:8" x14ac:dyDescent="0.25">
      <c r="B36" s="20"/>
      <c r="C36" s="20" t="s">
        <v>73</v>
      </c>
      <c r="D36" s="20"/>
      <c r="E36" s="21"/>
      <c r="F36" s="22">
        <f>SUM(F7:F35)</f>
        <v>412821887.99999994</v>
      </c>
      <c r="G36" s="23">
        <f>+F36/$F$48</f>
        <v>0.97620500556684453</v>
      </c>
      <c r="H36" s="24"/>
    </row>
    <row r="38" spans="1:8" x14ac:dyDescent="0.25">
      <c r="B38" s="25"/>
      <c r="C38" s="25" t="s">
        <v>74</v>
      </c>
      <c r="D38" s="25"/>
      <c r="E38" s="25"/>
      <c r="F38" s="25" t="s">
        <v>11</v>
      </c>
      <c r="G38" s="26" t="s">
        <v>12</v>
      </c>
      <c r="H38" s="25" t="s">
        <v>13</v>
      </c>
    </row>
    <row r="39" spans="1:8" x14ac:dyDescent="0.25">
      <c r="B39" s="27"/>
      <c r="C39" s="20" t="s">
        <v>75</v>
      </c>
      <c r="D39" s="16"/>
      <c r="E39" s="28"/>
      <c r="F39" s="29" t="s">
        <v>76</v>
      </c>
      <c r="G39" s="23">
        <v>0</v>
      </c>
      <c r="H39" s="16"/>
    </row>
    <row r="40" spans="1:8" x14ac:dyDescent="0.25">
      <c r="B40" s="27" t="s">
        <v>77</v>
      </c>
      <c r="C40" s="20" t="s">
        <v>78</v>
      </c>
      <c r="D40" s="20"/>
      <c r="E40" s="21"/>
      <c r="F40" s="17">
        <v>20440982.609999999</v>
      </c>
      <c r="G40" s="23">
        <f>+F40/$F$48</f>
        <v>4.8337043462644176E-2</v>
      </c>
      <c r="H40" s="16"/>
    </row>
    <row r="41" spans="1:8" x14ac:dyDescent="0.25">
      <c r="B41" s="27"/>
      <c r="C41" s="20" t="s">
        <v>79</v>
      </c>
      <c r="D41" s="16"/>
      <c r="E41" s="28"/>
      <c r="F41" s="21" t="s">
        <v>76</v>
      </c>
      <c r="G41" s="23">
        <v>0</v>
      </c>
      <c r="H41" s="16"/>
    </row>
    <row r="42" spans="1:8" x14ac:dyDescent="0.25">
      <c r="B42" s="27"/>
      <c r="C42" s="20" t="s">
        <v>80</v>
      </c>
      <c r="D42" s="16"/>
      <c r="E42" s="28"/>
      <c r="F42" s="21" t="s">
        <v>76</v>
      </c>
      <c r="G42" s="23">
        <v>0</v>
      </c>
      <c r="H42" s="16"/>
    </row>
    <row r="43" spans="1:8" x14ac:dyDescent="0.25">
      <c r="A43" s="30" t="s">
        <v>81</v>
      </c>
      <c r="B43" s="27"/>
      <c r="C43" s="20" t="s">
        <v>82</v>
      </c>
      <c r="D43" s="16"/>
      <c r="E43" s="28"/>
      <c r="F43" s="21" t="s">
        <v>76</v>
      </c>
      <c r="G43" s="23">
        <v>0</v>
      </c>
      <c r="H43" s="16"/>
    </row>
    <row r="44" spans="1:8" x14ac:dyDescent="0.25">
      <c r="B44" s="16" t="s">
        <v>83</v>
      </c>
      <c r="C44" s="16" t="s">
        <v>84</v>
      </c>
      <c r="D44" s="16"/>
      <c r="E44" s="28"/>
      <c r="F44" s="17">
        <v>-10378450.18</v>
      </c>
      <c r="G44" s="23">
        <f>+F44/$F$48</f>
        <v>-2.4542049029488765E-2</v>
      </c>
      <c r="H44" s="16"/>
    </row>
    <row r="45" spans="1:8" x14ac:dyDescent="0.25">
      <c r="B45" s="27"/>
      <c r="C45" s="16"/>
      <c r="D45" s="16"/>
      <c r="E45" s="28"/>
      <c r="F45" s="29"/>
      <c r="G45" s="23"/>
      <c r="H45" s="16"/>
    </row>
    <row r="46" spans="1:8" x14ac:dyDescent="0.25">
      <c r="B46" s="27"/>
      <c r="C46" s="16" t="s">
        <v>85</v>
      </c>
      <c r="D46" s="16"/>
      <c r="E46" s="28"/>
      <c r="F46" s="31">
        <f>SUM(F39:F45)</f>
        <v>10062532.43</v>
      </c>
      <c r="G46" s="23">
        <f>+F46/$F$48</f>
        <v>2.3794994433155407E-2</v>
      </c>
      <c r="H46" s="16"/>
    </row>
    <row r="47" spans="1:8" x14ac:dyDescent="0.25">
      <c r="B47" s="27"/>
      <c r="C47" s="16"/>
      <c r="D47" s="16"/>
      <c r="E47" s="28"/>
      <c r="F47" s="31"/>
      <c r="G47" s="23"/>
      <c r="H47" s="16"/>
    </row>
    <row r="48" spans="1:8" x14ac:dyDescent="0.25">
      <c r="B48" s="32"/>
      <c r="C48" s="33" t="s">
        <v>86</v>
      </c>
      <c r="D48" s="34"/>
      <c r="E48" s="35"/>
      <c r="F48" s="35">
        <f>+F46+F36</f>
        <v>422884420.42999995</v>
      </c>
      <c r="G48" s="36">
        <v>1</v>
      </c>
      <c r="H48" s="16"/>
    </row>
    <row r="49" spans="1:8" x14ac:dyDescent="0.25">
      <c r="F49" s="37"/>
    </row>
    <row r="50" spans="1:8" x14ac:dyDescent="0.25">
      <c r="A50" s="1" t="s">
        <v>16</v>
      </c>
      <c r="C50" s="20" t="s">
        <v>87</v>
      </c>
      <c r="D50" s="38">
        <v>16.49079189105187</v>
      </c>
      <c r="F50" s="5">
        <v>0</v>
      </c>
    </row>
    <row r="51" spans="1:8" x14ac:dyDescent="0.25">
      <c r="A51" s="1" t="s">
        <v>57</v>
      </c>
      <c r="C51" s="20" t="s">
        <v>88</v>
      </c>
      <c r="D51" s="38">
        <v>8.5329459418565516</v>
      </c>
    </row>
    <row r="52" spans="1:8" x14ac:dyDescent="0.25">
      <c r="C52" s="20" t="s">
        <v>89</v>
      </c>
      <c r="D52" s="38">
        <v>7.2730737395844072</v>
      </c>
    </row>
    <row r="53" spans="1:8" x14ac:dyDescent="0.25">
      <c r="C53" s="20" t="s">
        <v>90</v>
      </c>
      <c r="D53" s="39">
        <v>18.4529</v>
      </c>
    </row>
    <row r="54" spans="1:8" x14ac:dyDescent="0.25">
      <c r="C54" s="20" t="s">
        <v>91</v>
      </c>
      <c r="D54" s="39">
        <v>18.282299999999999</v>
      </c>
    </row>
    <row r="55" spans="1:8" hidden="1" x14ac:dyDescent="0.25">
      <c r="C55" s="20" t="s">
        <v>92</v>
      </c>
      <c r="D55" s="40">
        <v>0</v>
      </c>
    </row>
    <row r="56" spans="1:8" hidden="1" x14ac:dyDescent="0.25">
      <c r="C56" s="20" t="s">
        <v>93</v>
      </c>
      <c r="D56" s="41">
        <v>0</v>
      </c>
    </row>
    <row r="57" spans="1:8" hidden="1" x14ac:dyDescent="0.25">
      <c r="C57" s="20" t="s">
        <v>94</v>
      </c>
      <c r="D57" s="41">
        <v>0</v>
      </c>
      <c r="F57" s="37"/>
      <c r="G57" s="42"/>
    </row>
    <row r="58" spans="1:8" hidden="1" x14ac:dyDescent="0.25">
      <c r="B58" s="43"/>
      <c r="C58" s="44"/>
    </row>
    <row r="59" spans="1:8" hidden="1" x14ac:dyDescent="0.25">
      <c r="F59" s="5"/>
    </row>
    <row r="60" spans="1:8" hidden="1" x14ac:dyDescent="0.25">
      <c r="C60" s="25" t="s">
        <v>95</v>
      </c>
      <c r="D60" s="25"/>
      <c r="E60" s="25"/>
      <c r="F60" s="25"/>
      <c r="G60" s="26"/>
      <c r="H60" s="25"/>
    </row>
    <row r="61" spans="1:8" hidden="1" x14ac:dyDescent="0.25">
      <c r="C61" s="25" t="s">
        <v>96</v>
      </c>
      <c r="D61" s="25"/>
      <c r="E61" s="25"/>
      <c r="F61" s="25" t="s">
        <v>11</v>
      </c>
      <c r="G61" s="26" t="s">
        <v>12</v>
      </c>
      <c r="H61" s="25" t="s">
        <v>13</v>
      </c>
    </row>
    <row r="62" spans="1:8" hidden="1" x14ac:dyDescent="0.25">
      <c r="C62" s="20" t="s">
        <v>97</v>
      </c>
      <c r="D62" s="16"/>
      <c r="E62" s="28"/>
      <c r="F62" s="45">
        <f>SUMIF(Table13456768578910[[Industry ]],A50,Table13456768578910[Market Value])</f>
        <v>289065641.99999994</v>
      </c>
      <c r="G62" s="46">
        <f>+F62/$F$48</f>
        <v>0.68355708565964768</v>
      </c>
      <c r="H62" s="16"/>
    </row>
    <row r="63" spans="1:8" hidden="1" x14ac:dyDescent="0.25">
      <c r="C63" s="16" t="s">
        <v>98</v>
      </c>
      <c r="D63" s="16"/>
      <c r="E63" s="28"/>
      <c r="F63" s="45">
        <f>SUMIF(Table13456768578910[[Industry ]],A51,Table13456768578910[Market Value])</f>
        <v>118882561</v>
      </c>
      <c r="G63" s="46">
        <f>+F63/$F$48</f>
        <v>0.28112305693153011</v>
      </c>
      <c r="H63" s="16"/>
    </row>
    <row r="64" spans="1:8" x14ac:dyDescent="0.25">
      <c r="C64" s="16" t="s">
        <v>99</v>
      </c>
      <c r="D64" s="16"/>
      <c r="E64" s="28"/>
      <c r="F64" s="45">
        <f>SUM(F62:F63)</f>
        <v>407948202.99999994</v>
      </c>
      <c r="G64" s="47">
        <f>+F64/$F$48</f>
        <v>0.96468014259117785</v>
      </c>
      <c r="H64" s="16"/>
    </row>
    <row r="65" spans="3:8" x14ac:dyDescent="0.25">
      <c r="C65" s="16" t="s">
        <v>100</v>
      </c>
      <c r="D65" s="16"/>
      <c r="E65" s="28"/>
      <c r="F65" s="45">
        <f t="shared" ref="F65:F73" si="1">SUMIF($E$76:$E$83,C65,H77:H84)</f>
        <v>0</v>
      </c>
      <c r="G65" s="46">
        <f t="shared" ref="G65:G73" si="2">+F65/$F$48</f>
        <v>0</v>
      </c>
      <c r="H65" s="16"/>
    </row>
    <row r="66" spans="3:8" x14ac:dyDescent="0.25">
      <c r="C66" s="16" t="s">
        <v>101</v>
      </c>
      <c r="D66" s="16"/>
      <c r="E66" s="28"/>
      <c r="F66" s="45">
        <f t="shared" si="1"/>
        <v>0</v>
      </c>
      <c r="G66" s="46">
        <f t="shared" si="2"/>
        <v>0</v>
      </c>
      <c r="H66" s="16"/>
    </row>
    <row r="67" spans="3:8" x14ac:dyDescent="0.25">
      <c r="C67" s="16" t="s">
        <v>102</v>
      </c>
      <c r="D67" s="16"/>
      <c r="E67" s="28"/>
      <c r="F67" s="45">
        <f t="shared" si="1"/>
        <v>0</v>
      </c>
      <c r="G67" s="46">
        <f t="shared" si="2"/>
        <v>0</v>
      </c>
      <c r="H67" s="16"/>
    </row>
    <row r="68" spans="3:8" x14ac:dyDescent="0.25">
      <c r="C68" s="16" t="s">
        <v>103</v>
      </c>
      <c r="D68" s="16"/>
      <c r="E68" s="28"/>
      <c r="F68" s="45">
        <f t="shared" si="1"/>
        <v>0</v>
      </c>
      <c r="G68" s="46">
        <f t="shared" si="2"/>
        <v>0</v>
      </c>
      <c r="H68" s="16"/>
    </row>
    <row r="69" spans="3:8" x14ac:dyDescent="0.25">
      <c r="C69" s="16" t="s">
        <v>104</v>
      </c>
      <c r="D69" s="16"/>
      <c r="E69" s="28"/>
      <c r="F69" s="45">
        <f t="shared" si="1"/>
        <v>0</v>
      </c>
      <c r="G69" s="46">
        <f t="shared" si="2"/>
        <v>0</v>
      </c>
      <c r="H69" s="16"/>
    </row>
    <row r="70" spans="3:8" x14ac:dyDescent="0.25">
      <c r="C70" s="16" t="s">
        <v>105</v>
      </c>
      <c r="D70" s="16"/>
      <c r="E70" s="28"/>
      <c r="F70" s="45">
        <f t="shared" si="1"/>
        <v>0</v>
      </c>
      <c r="G70" s="46">
        <f t="shared" si="2"/>
        <v>0</v>
      </c>
      <c r="H70" s="16"/>
    </row>
    <row r="71" spans="3:8" x14ac:dyDescent="0.25">
      <c r="C71" s="16" t="s">
        <v>106</v>
      </c>
      <c r="D71" s="16"/>
      <c r="E71" s="28"/>
      <c r="F71" s="45">
        <f>SUMIF($E$76:$E$83,C71,H83:H90)</f>
        <v>0</v>
      </c>
      <c r="G71" s="46">
        <f t="shared" si="2"/>
        <v>0</v>
      </c>
      <c r="H71" s="16"/>
    </row>
    <row r="72" spans="3:8" x14ac:dyDescent="0.25">
      <c r="C72" s="16" t="s">
        <v>107</v>
      </c>
      <c r="D72" s="16"/>
      <c r="E72" s="28"/>
      <c r="F72" s="45">
        <f t="shared" si="1"/>
        <v>0</v>
      </c>
      <c r="G72" s="46">
        <f t="shared" si="2"/>
        <v>0</v>
      </c>
      <c r="H72" s="16"/>
    </row>
    <row r="73" spans="3:8" x14ac:dyDescent="0.25">
      <c r="C73" s="16" t="s">
        <v>108</v>
      </c>
      <c r="D73" s="16"/>
      <c r="E73" s="28"/>
      <c r="F73" s="45">
        <f t="shared" si="1"/>
        <v>0</v>
      </c>
      <c r="G73" s="46">
        <f t="shared" si="2"/>
        <v>0</v>
      </c>
      <c r="H73" s="16"/>
    </row>
    <row r="75" spans="3:8" s="1" customFormat="1" x14ac:dyDescent="0.25">
      <c r="E75" s="48"/>
      <c r="G75" s="49"/>
    </row>
    <row r="76" spans="3:8" s="1" customFormat="1" x14ac:dyDescent="0.25">
      <c r="E76" s="1" t="s">
        <v>109</v>
      </c>
      <c r="F76" s="1" t="s">
        <v>110</v>
      </c>
      <c r="G76" s="49">
        <f t="shared" ref="G76:G83" si="3">SUMIF($H$7:$H$35,F76,$E$7:$E$35)</f>
        <v>0</v>
      </c>
      <c r="H76" s="50">
        <f t="shared" ref="H76:H83" si="4">SUMIF($H$7:$H$35,F76,$F$7:$F$35)</f>
        <v>0</v>
      </c>
    </row>
    <row r="77" spans="3:8" s="1" customFormat="1" x14ac:dyDescent="0.25">
      <c r="E77" s="1" t="s">
        <v>109</v>
      </c>
      <c r="F77" s="1" t="s">
        <v>111</v>
      </c>
      <c r="G77" s="49">
        <f t="shared" si="3"/>
        <v>0</v>
      </c>
      <c r="H77" s="50">
        <f t="shared" si="4"/>
        <v>0</v>
      </c>
    </row>
    <row r="78" spans="3:8" s="1" customFormat="1" x14ac:dyDescent="0.25">
      <c r="E78" s="1" t="s">
        <v>109</v>
      </c>
      <c r="F78" s="1" t="s">
        <v>112</v>
      </c>
      <c r="G78" s="49">
        <f t="shared" si="3"/>
        <v>0</v>
      </c>
      <c r="H78" s="50">
        <f t="shared" si="4"/>
        <v>0</v>
      </c>
    </row>
    <row r="79" spans="3:8" s="1" customFormat="1" x14ac:dyDescent="0.25">
      <c r="E79" s="1" t="s">
        <v>101</v>
      </c>
      <c r="F79" s="1" t="s">
        <v>113</v>
      </c>
      <c r="G79" s="49">
        <f t="shared" si="3"/>
        <v>0</v>
      </c>
      <c r="H79" s="50">
        <f t="shared" si="4"/>
        <v>0</v>
      </c>
    </row>
    <row r="80" spans="3:8" s="1" customFormat="1" x14ac:dyDescent="0.25">
      <c r="E80" s="1" t="s">
        <v>102</v>
      </c>
      <c r="F80" s="1" t="s">
        <v>114</v>
      </c>
      <c r="G80" s="49">
        <f t="shared" si="3"/>
        <v>0</v>
      </c>
      <c r="H80" s="50">
        <f t="shared" si="4"/>
        <v>0</v>
      </c>
    </row>
    <row r="81" spans="5:8" s="1" customFormat="1" x14ac:dyDescent="0.25">
      <c r="E81" s="1" t="s">
        <v>109</v>
      </c>
      <c r="F81" s="1" t="s">
        <v>115</v>
      </c>
      <c r="G81" s="49">
        <f t="shared" si="3"/>
        <v>0</v>
      </c>
      <c r="H81" s="50">
        <f t="shared" si="4"/>
        <v>0</v>
      </c>
    </row>
    <row r="82" spans="5:8" s="1" customFormat="1" x14ac:dyDescent="0.25">
      <c r="E82" s="1" t="s">
        <v>102</v>
      </c>
      <c r="F82" s="1" t="s">
        <v>116</v>
      </c>
      <c r="G82" s="49">
        <f t="shared" si="3"/>
        <v>0</v>
      </c>
      <c r="H82" s="50">
        <f t="shared" si="4"/>
        <v>0</v>
      </c>
    </row>
    <row r="83" spans="5:8" s="1" customFormat="1" x14ac:dyDescent="0.25">
      <c r="E83" s="1" t="s">
        <v>109</v>
      </c>
      <c r="F83" s="1" t="s">
        <v>117</v>
      </c>
      <c r="G83" s="49">
        <f t="shared" si="3"/>
        <v>0</v>
      </c>
      <c r="H83" s="50">
        <f t="shared" si="4"/>
        <v>0</v>
      </c>
    </row>
    <row r="84" spans="5:8" s="1" customFormat="1" x14ac:dyDescent="0.25">
      <c r="E84" s="48"/>
      <c r="G84" s="49" t="s">
        <v>99</v>
      </c>
      <c r="H84" s="1" t="s">
        <v>99</v>
      </c>
    </row>
    <row r="85" spans="5:8" s="1" customFormat="1" x14ac:dyDescent="0.25">
      <c r="E85" s="48"/>
      <c r="G85" s="49"/>
    </row>
    <row r="86" spans="5:8" s="1" customFormat="1" x14ac:dyDescent="0.25">
      <c r="E86" s="48"/>
      <c r="G86" s="49"/>
    </row>
    <row r="87" spans="5:8" s="1" customFormat="1" x14ac:dyDescent="0.25">
      <c r="E87" s="48"/>
      <c r="G87" s="49"/>
    </row>
    <row r="88" spans="5:8" s="1" customFormat="1" x14ac:dyDescent="0.25">
      <c r="E88" s="48"/>
      <c r="G88" s="49"/>
    </row>
    <row r="89" spans="5:8" s="1" customFormat="1" x14ac:dyDescent="0.25">
      <c r="E89" s="48"/>
      <c r="G89" s="49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2026-03-06T09:44:43Z</dcterms:created>
  <dcterms:modified xsi:type="dcterms:W3CDTF">2026-03-06T09:44:46Z</dcterms:modified>
</cp:coreProperties>
</file>