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48DD5F33-2344-42BA-BF85-4E1C94A914BC}" xr6:coauthVersionLast="47" xr6:coauthVersionMax="47" xr10:uidLastSave="{00000000-0000-0000-0000-000000000000}"/>
  <bookViews>
    <workbookView xWindow="-120" yWindow="-120" windowWidth="20730" windowHeight="11040" xr2:uid="{FF25C634-3B6D-420C-B69A-0CCBF9AEB659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Port_G1!$C$6:$H$91</definedName>
    <definedName name="IN" localSheetId="0">#REF!</definedName>
    <definedName name="IN">#REF!</definedName>
    <definedName name="_xlnm.Print_Area" localSheetId="0">Port_G1!$B$2:$H$122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9" i="1" l="1"/>
  <c r="G139" i="1"/>
  <c r="H138" i="1"/>
  <c r="G138" i="1"/>
  <c r="H137" i="1"/>
  <c r="G137" i="1"/>
  <c r="H136" i="1"/>
  <c r="G136" i="1"/>
  <c r="H135" i="1"/>
  <c r="G135" i="1"/>
  <c r="H134" i="1"/>
  <c r="H133" i="1"/>
  <c r="F120" i="1" s="1"/>
  <c r="G133" i="1"/>
  <c r="H132" i="1"/>
  <c r="H140" i="1" s="1"/>
  <c r="G132" i="1"/>
  <c r="F129" i="1"/>
  <c r="F128" i="1"/>
  <c r="F127" i="1"/>
  <c r="F126" i="1"/>
  <c r="F125" i="1"/>
  <c r="F124" i="1"/>
  <c r="F123" i="1"/>
  <c r="F119" i="1"/>
  <c r="F118" i="1"/>
  <c r="F121" i="1" s="1"/>
  <c r="F102" i="1"/>
  <c r="F104" i="1" s="1"/>
  <c r="F92" i="1"/>
  <c r="G126" i="1" l="1"/>
  <c r="G89" i="1"/>
  <c r="G81" i="1"/>
  <c r="G73" i="1"/>
  <c r="G65" i="1"/>
  <c r="G57" i="1"/>
  <c r="G49" i="1"/>
  <c r="G41" i="1"/>
  <c r="G33" i="1"/>
  <c r="G25" i="1"/>
  <c r="G17" i="1"/>
  <c r="G9" i="1"/>
  <c r="G88" i="1"/>
  <c r="G80" i="1"/>
  <c r="G72" i="1"/>
  <c r="G64" i="1"/>
  <c r="G56" i="1"/>
  <c r="G48" i="1"/>
  <c r="G40" i="1"/>
  <c r="G32" i="1"/>
  <c r="G24" i="1"/>
  <c r="G16" i="1"/>
  <c r="G8" i="1"/>
  <c r="G127" i="1"/>
  <c r="G118" i="1"/>
  <c r="G121" i="1" s="1"/>
  <c r="G75" i="1"/>
  <c r="G67" i="1"/>
  <c r="G59" i="1"/>
  <c r="G43" i="1"/>
  <c r="G19" i="1"/>
  <c r="G129" i="1"/>
  <c r="G125" i="1"/>
  <c r="G87" i="1"/>
  <c r="G79" i="1"/>
  <c r="G71" i="1"/>
  <c r="G63" i="1"/>
  <c r="G55" i="1"/>
  <c r="G47" i="1"/>
  <c r="G39" i="1"/>
  <c r="G31" i="1"/>
  <c r="G23" i="1"/>
  <c r="G15" i="1"/>
  <c r="G7" i="1"/>
  <c r="G83" i="1"/>
  <c r="G51" i="1"/>
  <c r="G35" i="1"/>
  <c r="G11" i="1"/>
  <c r="G100" i="1"/>
  <c r="G86" i="1"/>
  <c r="G78" i="1"/>
  <c r="G70" i="1"/>
  <c r="G62" i="1"/>
  <c r="G54" i="1"/>
  <c r="G46" i="1"/>
  <c r="G38" i="1"/>
  <c r="G30" i="1"/>
  <c r="G22" i="1"/>
  <c r="G14" i="1"/>
  <c r="G134" i="1"/>
  <c r="G76" i="1"/>
  <c r="G52" i="1"/>
  <c r="G36" i="1"/>
  <c r="G20" i="1"/>
  <c r="G96" i="1"/>
  <c r="G85" i="1"/>
  <c r="G77" i="1"/>
  <c r="G69" i="1"/>
  <c r="G61" i="1"/>
  <c r="G53" i="1"/>
  <c r="G45" i="1"/>
  <c r="G37" i="1"/>
  <c r="G29" i="1"/>
  <c r="G21" i="1"/>
  <c r="G13" i="1"/>
  <c r="G123" i="1"/>
  <c r="G27" i="1"/>
  <c r="G90" i="1"/>
  <c r="G82" i="1"/>
  <c r="G74" i="1"/>
  <c r="G66" i="1"/>
  <c r="G58" i="1"/>
  <c r="G50" i="1"/>
  <c r="G42" i="1"/>
  <c r="G34" i="1"/>
  <c r="G26" i="1"/>
  <c r="G18" i="1"/>
  <c r="G10" i="1"/>
  <c r="G84" i="1"/>
  <c r="G68" i="1"/>
  <c r="G60" i="1"/>
  <c r="G44" i="1"/>
  <c r="G28" i="1"/>
  <c r="G12" i="1"/>
  <c r="G140" i="1"/>
  <c r="G119" i="1"/>
  <c r="G120" i="1"/>
  <c r="G124" i="1"/>
  <c r="G92" i="1"/>
  <c r="G128" i="1"/>
  <c r="G102" i="1"/>
</calcChain>
</file>

<file path=xl/sharedStrings.xml><?xml version="1.0" encoding="utf-8"?>
<sst xmlns="http://schemas.openxmlformats.org/spreadsheetml/2006/main" count="331" uniqueCount="230">
  <si>
    <t>NAME OF PENSION FUND</t>
  </si>
  <si>
    <t>ADITYA BIRLA SUN LIFE PENSION FUND MANAGEMENT LIMITED</t>
  </si>
  <si>
    <t>G-TIER I</t>
  </si>
  <si>
    <t>SCHEME NAME</t>
  </si>
  <si>
    <t>Scheme G TIER I</t>
  </si>
  <si>
    <t>MONTH</t>
  </si>
  <si>
    <t>27-02-2026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</si>
  <si>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</si>
  <si>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</si>
  <si>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</si>
  <si>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</si>
  <si>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</si>
  <si>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</si>
  <si>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</si>
  <si>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IN000230C028</t>
  </si>
  <si>
    <t>Gsec Strip 22-02-2030</t>
  </si>
  <si>
    <t>CGS</t>
  </si>
  <si>
    <t>IN000330C059</t>
  </si>
  <si>
    <t>0% Strip GOI 12-03-2030</t>
  </si>
  <si>
    <t>IN000444C033</t>
  </si>
  <si>
    <t>Gsec Strip 22-04-2044</t>
  </si>
  <si>
    <t>IN000465P014</t>
  </si>
  <si>
    <t>Gsec Strip 15-04-2065</t>
  </si>
  <si>
    <t>IN000929C058</t>
  </si>
  <si>
    <t>Gsec Strip 12-09-2029</t>
  </si>
  <si>
    <t>IN000930C056</t>
  </si>
  <si>
    <t>Strip Gsec 12-09-2030</t>
  </si>
  <si>
    <t>IN001043C032</t>
  </si>
  <si>
    <t>Gsec Strip 22-10-2043</t>
  </si>
  <si>
    <t>IN001044C030</t>
  </si>
  <si>
    <t>Gsec Strip 22-10-2044</t>
  </si>
  <si>
    <t>IN001158C020</t>
  </si>
  <si>
    <t>Gsec Strip 25-11-2058</t>
  </si>
  <si>
    <t>IN001234C037</t>
  </si>
  <si>
    <t>Gsec Strip 17-12-2034</t>
  </si>
  <si>
    <t>IN001243P014</t>
  </si>
  <si>
    <t>Gsec Strip 23-12-2043</t>
  </si>
  <si>
    <t>IN0020040039</t>
  </si>
  <si>
    <t>7.50% GOI 10-Aug-2034</t>
  </si>
  <si>
    <t>IN0020060086</t>
  </si>
  <si>
    <t>8.28% GOI 15.02.2032</t>
  </si>
  <si>
    <t>IN0020070044</t>
  </si>
  <si>
    <t>8.32% GS 02.08.2032</t>
  </si>
  <si>
    <t>IN0020120062</t>
  </si>
  <si>
    <t>8.30% GOI 31-Dec-2042</t>
  </si>
  <si>
    <t>IN0020150044</t>
  </si>
  <si>
    <t>8.13% GOI 22 june 2045</t>
  </si>
  <si>
    <t>IN0020150051</t>
  </si>
  <si>
    <t>7.73% GS  MD 19/12/2034</t>
  </si>
  <si>
    <t>IN0020150077</t>
  </si>
  <si>
    <t>7.72% GOI 26.10.2055.</t>
  </si>
  <si>
    <t>IN0020160019</t>
  </si>
  <si>
    <t>7.61% GSEC 09.05.2030</t>
  </si>
  <si>
    <t>IN0020160092</t>
  </si>
  <si>
    <t>6.62% GOI 2051 (28-NOV-2051)  2051.</t>
  </si>
  <si>
    <t>IN0020160118</t>
  </si>
  <si>
    <t>6.79% GS 26.12.2029</t>
  </si>
  <si>
    <t>IN0020170042</t>
  </si>
  <si>
    <t>6.68% GOI 17-Sept-2031</t>
  </si>
  <si>
    <t>IN0020190024</t>
  </si>
  <si>
    <t>7.62% GS 2039 (15-09-2039)</t>
  </si>
  <si>
    <t>IN0020190032</t>
  </si>
  <si>
    <t>7.72 GS 15.06.2049</t>
  </si>
  <si>
    <t>IN0020190040</t>
  </si>
  <si>
    <t>7.69% GOI 17.06.2043</t>
  </si>
  <si>
    <t>IN0020190057</t>
  </si>
  <si>
    <t>7.63 GS 17.06.2059</t>
  </si>
  <si>
    <t>IN0020200054</t>
  </si>
  <si>
    <t>7.16 GS 20.09.2050</t>
  </si>
  <si>
    <t>IN0020200153</t>
  </si>
  <si>
    <t>05.77% GOI 03-Aug-2030</t>
  </si>
  <si>
    <t>IN0020200187</t>
  </si>
  <si>
    <t>6.80 GS 15.12.2060</t>
  </si>
  <si>
    <t>IN0020200245</t>
  </si>
  <si>
    <t>6.22% GOI 2035 (16-Mar-2035)</t>
  </si>
  <si>
    <t>IN0020200401</t>
  </si>
  <si>
    <t>6.76 GS 22.02.2061</t>
  </si>
  <si>
    <t>IN0020210194</t>
  </si>
  <si>
    <t>6.99% GOI 15-DEC-2051</t>
  </si>
  <si>
    <t>IN0020210202</t>
  </si>
  <si>
    <t>6.95% GOI 16-DEC-2061</t>
  </si>
  <si>
    <t>IN0020210244</t>
  </si>
  <si>
    <t>6.54% GOI 17-Jan-2032</t>
  </si>
  <si>
    <t>IN0020220102</t>
  </si>
  <si>
    <t>7.41 GS 19.12.2036</t>
  </si>
  <si>
    <t>IN0020220144</t>
  </si>
  <si>
    <t>7.29 SGrB 27.01.2033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</si>
  <si>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</si>
  <si>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</si>
  <si>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</si>
  <si>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</si>
  <si>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</si>
  <si>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</si>
  <si>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IN0020230127</t>
  </si>
  <si>
    <t>7.46 GS 06.11.2073</t>
  </si>
  <si>
    <t>IN0020230135</t>
  </si>
  <si>
    <t>7.32 GS 13.11.2030</t>
  </si>
  <si>
    <t>IN0020240019</t>
  </si>
  <si>
    <t>7.10 GS 08.04.2034</t>
  </si>
  <si>
    <t>IN0020240035</t>
  </si>
  <si>
    <t>7.34 GS 22.04.2064</t>
  </si>
  <si>
    <t>IN0020240050</t>
  </si>
  <si>
    <t>7.04 GS 03.06.2029</t>
  </si>
  <si>
    <t>IN0020240100</t>
  </si>
  <si>
    <t>6.90 SGRB 05.08.2034</t>
  </si>
  <si>
    <t>IN0020240126</t>
  </si>
  <si>
    <t>6.79 GS 07.10.2034</t>
  </si>
  <si>
    <t>IN0020240142</t>
  </si>
  <si>
    <t>7.09 GS 25.11.2074</t>
  </si>
  <si>
    <t>IN0020240183</t>
  </si>
  <si>
    <t>6.75 GS 23.12.2029</t>
  </si>
  <si>
    <t>IN0020240191</t>
  </si>
  <si>
    <t>6.79 GS 30.12.2031</t>
  </si>
  <si>
    <t>IN0020250018</t>
  </si>
  <si>
    <t>6.90 GS 15.04.2065</t>
  </si>
  <si>
    <t>IN0020250026</t>
  </si>
  <si>
    <t>6.33 GS 05.05.2035</t>
  </si>
  <si>
    <t>IN0020250042</t>
  </si>
  <si>
    <t>6.68 GS 07.07.2040</t>
  </si>
  <si>
    <t>02A</t>
  </si>
  <si>
    <t>IN0020250067</t>
  </si>
  <si>
    <t>6.01 GS 2030</t>
  </si>
  <si>
    <t>IN0020250075</t>
  </si>
  <si>
    <t>07.24 GS 18.08.2055</t>
  </si>
  <si>
    <t>IN0020250091</t>
  </si>
  <si>
    <t>6.48 GS 06.10.2035</t>
  </si>
  <si>
    <t>IN0020250133</t>
  </si>
  <si>
    <t>6.68 Gsec 2033</t>
  </si>
  <si>
    <t>NCA</t>
  </si>
  <si>
    <t>IN1520220063</t>
  </si>
  <si>
    <t>7.77 GUJ SGS 2032</t>
  </si>
  <si>
    <t>SDL</t>
  </si>
  <si>
    <t>IN1520220220</t>
  </si>
  <si>
    <t>7.60 GJ SDL 08.02.2035</t>
  </si>
  <si>
    <t>IN1520220279</t>
  </si>
  <si>
    <t>7.71 GJ SDL 08.03.2034</t>
  </si>
  <si>
    <t>IN1520240145</t>
  </si>
  <si>
    <t>7.22 GJ SDL 15.01.2035</t>
  </si>
  <si>
    <t>IN1520240277</t>
  </si>
  <si>
    <t>7.21 GJ SDL 05.03.2035</t>
  </si>
  <si>
    <t>IN1520250268</t>
  </si>
  <si>
    <t>7.47 GUJ SDL 2036</t>
  </si>
  <si>
    <t>IN1920250207</t>
  </si>
  <si>
    <t>07.25 KARNATAKA SGS 2033</t>
  </si>
  <si>
    <t>IN2020180021</t>
  </si>
  <si>
    <t>8.32% Kerala SDL 25-April-2030</t>
  </si>
  <si>
    <t>IN2120220065</t>
  </si>
  <si>
    <t>7.64 MP SGS 2033</t>
  </si>
  <si>
    <t>IN2120250385</t>
  </si>
  <si>
    <t>7.82 MP SDL 2042</t>
  </si>
  <si>
    <t>IN2220200264</t>
  </si>
  <si>
    <t>6.63% MAHARASHTRA SDL 14-OCT-2030</t>
  </si>
  <si>
    <t>IN2220210206</t>
  </si>
  <si>
    <t>7.10 MH SDL 04.08.2036</t>
  </si>
  <si>
    <t>IN2220230162</t>
  </si>
  <si>
    <t>7.70 MH SDL 15.11.2034</t>
  </si>
  <si>
    <t>IN2220230220</t>
  </si>
  <si>
    <t>7.49 MH SDL 07.02.2036</t>
  </si>
  <si>
    <t>IN2220230246</t>
  </si>
  <si>
    <t>7.47 MH SDL 21.02.2036</t>
  </si>
  <si>
    <t>IN2220240104</t>
  </si>
  <si>
    <t>7.22 MH SDL 07.08.2034</t>
  </si>
  <si>
    <t>IN2220240187</t>
  </si>
  <si>
    <t>7.20 MH SDL 28.08.2034</t>
  </si>
  <si>
    <t>IN2220240401</t>
  </si>
  <si>
    <t>7.12 MH SDL 05.02.2036</t>
  </si>
  <si>
    <t>IN3320230359</t>
  </si>
  <si>
    <t>7.48 UP SDL 22.03.2044</t>
  </si>
  <si>
    <t>IN3320250100</t>
  </si>
  <si>
    <t>7.12 UP SGS 19-11-2033</t>
  </si>
  <si>
    <t>IN3320250175</t>
  </si>
  <si>
    <t>07.59 Uttar Pradesh SGS 2041</t>
  </si>
  <si>
    <t>Infrastructure</t>
  </si>
  <si>
    <t>IN3320250183</t>
  </si>
  <si>
    <t>07.57 Uttar pradesh SGS 2036</t>
  </si>
  <si>
    <t>IN3720200069</t>
  </si>
  <si>
    <t>7.28 JH SDL 10.03.2036</t>
  </si>
  <si>
    <t>IN4520180204</t>
  </si>
  <si>
    <t>8.38% Telangana SDL 2049</t>
  </si>
  <si>
    <t>IN4520250692</t>
  </si>
  <si>
    <t>07.80 % Telangana SGS 2042</t>
  </si>
  <si>
    <t>INE103D08039</t>
  </si>
  <si>
    <t>7.72 BSNL 22-12-2032</t>
  </si>
  <si>
    <t>NCD</t>
  </si>
  <si>
    <t>IND AAA(CE)</t>
  </si>
  <si>
    <t>INE261F08691</t>
  </si>
  <si>
    <t>7.20% NABARD GOI 21-10-2031</t>
  </si>
  <si>
    <t>CRISIL AAA</t>
  </si>
  <si>
    <t>INE261F08CQ6</t>
  </si>
  <si>
    <t>6.49% NABARD GOI Fully Serviced Bond Series PMAY-G PD3</t>
  </si>
  <si>
    <t>[ICRA]AAA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</si>
  <si>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</si>
  <si>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</si>
  <si>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</si>
  <si>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</si>
  <si>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</si>
  <si>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</si>
  <si>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</si>
  <si>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</si>
  <si>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</si>
  <si>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</si>
  <si>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</si>
  <si>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</si>
  <si>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</si>
  <si>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</si>
  <si>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</si>
  <si>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</si>
  <si>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</si>
  <si>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</si>
  <si>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</si>
  <si>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</si>
  <si>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</si>
  <si>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</si>
  <si>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</si>
  <si>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</si>
  <si>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</si>
  <si>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</si>
  <si>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</si>
  <si>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</si>
  <si>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</si>
  <si>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</si>
  <si>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</si>
  <si>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</si>
  <si>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</si>
  <si>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CRISIL AAA(CE)</t>
  </si>
  <si>
    <t>AA+ / Equivalent</t>
  </si>
  <si>
    <t>[ICRA]AA+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</si>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</sst>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5" fillId="2" borderId="0" xfId="1" applyFont="1" applyFill="1"/>
    <xf numFmtId="0" fontId="4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164" fontId="0" fillId="0" borderId="0" xfId="2" applyFont="1"/>
    <xf numFmtId="9" fontId="2" fillId="0" borderId="0" xfId="3" applyFont="1"/>
    <xf numFmtId="0" fontId="7" fillId="3" borderId="0" xfId="0" applyFont="1" applyFill="1"/>
    <xf numFmtId="9" fontId="1" fillId="0" borderId="0" xfId="3" applyFont="1"/>
    <xf numFmtId="0" fontId="4" fillId="4" borderId="1" xfId="1" applyFont="1" applyFill="1" applyBorder="1"/>
    <xf numFmtId="0" fontId="4" fillId="4" borderId="2" xfId="1" applyFont="1" applyFill="1" applyBorder="1"/>
    <xf numFmtId="164" fontId="4" fillId="4" borderId="2" xfId="2" applyFont="1" applyFill="1" applyBorder="1"/>
    <xf numFmtId="9" fontId="4" fillId="4" borderId="2" xfId="3" applyFont="1" applyFill="1" applyBorder="1"/>
    <xf numFmtId="0" fontId="4" fillId="4" borderId="3" xfId="1" applyFont="1" applyFill="1" applyBorder="1"/>
    <xf numFmtId="0" fontId="5" fillId="2" borderId="0" xfId="1" applyFont="1" applyFill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9" fontId="0" fillId="0" borderId="4" xfId="3" applyFont="1" applyFill="1" applyBorder="1"/>
    <xf numFmtId="164" fontId="0" fillId="0" borderId="5" xfId="2" quotePrefix="1" applyFont="1" applyFill="1" applyBorder="1"/>
    <xf numFmtId="0" fontId="8" fillId="3" borderId="0" xfId="0" applyFont="1" applyFill="1"/>
    <xf numFmtId="43" fontId="0" fillId="0" borderId="4" xfId="3" applyNumberFormat="1" applyFont="1" applyFill="1" applyBorder="1"/>
    <xf numFmtId="9" fontId="1" fillId="0" borderId="4" xfId="3" applyFont="1" applyFill="1" applyBorder="1"/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165" fontId="0" fillId="0" borderId="4" xfId="4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3" fillId="4" borderId="4" xfId="1" applyFont="1" applyFill="1" applyBorder="1"/>
    <xf numFmtId="9" fontId="3" fillId="4" borderId="4" xfId="3" applyFont="1" applyFill="1" applyBorder="1"/>
    <xf numFmtId="0" fontId="5" fillId="0" borderId="4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9" fontId="0" fillId="0" borderId="4" xfId="3" applyFont="1" applyBorder="1"/>
    <xf numFmtId="165" fontId="9" fillId="0" borderId="4" xfId="2" applyNumberFormat="1" applyFont="1" applyFill="1" applyBorder="1" applyAlignment="1">
      <alignment vertical="center" wrapText="1"/>
    </xf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9" fontId="4" fillId="0" borderId="4" xfId="3" applyFont="1" applyBorder="1"/>
    <xf numFmtId="165" fontId="2" fillId="0" borderId="0" xfId="1" applyNumberFormat="1"/>
    <xf numFmtId="164" fontId="0" fillId="0" borderId="4" xfId="0" applyNumberFormat="1" applyBorder="1"/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2" borderId="4" xfId="2" applyFont="1" applyFill="1" applyBorder="1" applyAlignment="1">
      <alignment horizontal="right"/>
    </xf>
    <xf numFmtId="9" fontId="0" fillId="0" borderId="0" xfId="3" applyFont="1"/>
    <xf numFmtId="10" fontId="0" fillId="2" borderId="0" xfId="5" applyNumberFormat="1" applyFont="1" applyFill="1" applyBorder="1"/>
    <xf numFmtId="0" fontId="2" fillId="0" borderId="0" xfId="1" applyAlignment="1">
      <alignment vertical="top"/>
    </xf>
    <xf numFmtId="164" fontId="8" fillId="2" borderId="0" xfId="2" applyFont="1" applyFill="1" applyBorder="1"/>
    <xf numFmtId="9" fontId="5" fillId="2" borderId="0" xfId="3" applyFont="1" applyFill="1" applyBorder="1"/>
    <xf numFmtId="0" fontId="3" fillId="2" borderId="0" xfId="1" applyFont="1" applyFill="1"/>
    <xf numFmtId="9" fontId="3" fillId="2" borderId="0" xfId="3" applyFont="1" applyFill="1" applyBorder="1"/>
    <xf numFmtId="165" fontId="8" fillId="2" borderId="0" xfId="2" applyNumberFormat="1" applyFont="1" applyFill="1" applyBorder="1" applyAlignment="1">
      <alignment vertical="top"/>
    </xf>
    <xf numFmtId="9" fontId="8" fillId="2" borderId="0" xfId="3" applyFont="1" applyFill="1" applyBorder="1" applyAlignment="1">
      <alignment vertical="center"/>
    </xf>
    <xf numFmtId="9" fontId="8" fillId="2" borderId="0" xfId="3" applyFont="1" applyFill="1" applyBorder="1" applyAlignment="1">
      <alignment vertical="top"/>
    </xf>
    <xf numFmtId="0" fontId="8" fillId="2" borderId="0" xfId="1" applyFont="1" applyFill="1"/>
    <xf numFmtId="10" fontId="5" fillId="2" borderId="0" xfId="3" applyNumberFormat="1" applyFont="1" applyFill="1" applyBorder="1"/>
  </cellXfs>
  <cellStyles count="6">
    <cellStyle name="Comma 2 14" xfId="2" xr:uid="{BF3E1794-0606-4D6B-B32E-CD60A31102F8}"/>
    <cellStyle name="Comma 3" xfId="4" xr:uid="{6CF654FF-A410-4764-BF73-056117A59790}"/>
    <cellStyle name="Normal" xfId="0" builtinId="0"/>
    <cellStyle name="Normal 2 14" xfId="1" xr:uid="{F5CA6BD5-41C2-4C74-95C7-401E3F2B1FD4}"/>
    <cellStyle name="Percent 2 13" xfId="5" xr:uid="{F238ADF4-7686-453D-B810-2CC1F9941A02}"/>
    <cellStyle name="Percent 3" xfId="3" xr:uid="{FC9A4F10-1794-4BEE-8855-D8A5A1C0A0A8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1.%20February%202026\11.%20Website%20upload%20Portfolio%20report\Portfolio_ABSLPM_February_2025.xlsx" TargetMode="External"/><Relationship Id="rId1" Type="http://schemas.openxmlformats.org/officeDocument/2006/relationships/externalLinkPath" Target="file:///Y:\PFRDA%20&amp;%20NPS%20Trust%20Communication%20April%202019%20Onwards\NPS%20Trust\2025-26\Monthly\11.%20February%202026\11.%20Website%20upload%20Portfolio%20report\Portfolio_ABSLPM_Februar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Tax Saver"/>
      <sheetName val="Port_SRE"/>
      <sheetName val="Port_SF"/>
      <sheetName val="Port_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4D9F43-945B-407F-8F57-BE4C3FDE6B0C}" name="Table134567685789" displayName="Table134567685789" ref="B6:H91" totalsRowShown="0" headerRowDxfId="11" dataDxfId="10" headerRowBorderDxfId="8" tableBorderDxfId="9" totalsRowBorderDxfId="7">
  <sortState xmlns:xlrd2="http://schemas.microsoft.com/office/spreadsheetml/2017/richdata2" ref="B7:H54">
    <sortCondition descending="1" ref="F6:F54"/>
  </sortState>
  <tableColumns count="7">
    <tableColumn id="1" xr3:uid="{C37971A9-B092-422B-87AC-A2C7F816E55A}" name="ISIN No." dataDxfId="6"/>
    <tableColumn id="2" xr3:uid="{9CDD5D27-FEB9-4E3D-8CC7-6DEE6FBEDD50}" name="Name of the Instrument" dataDxfId="5"/>
    <tableColumn id="3" xr3:uid="{04E5DD0C-4545-40D7-AB69-4DD331C22BF0}" name="Industry " dataDxfId="4"/>
    <tableColumn id="4" xr3:uid="{2B1272DF-D689-4378-B24F-EC8E3949B365}" name="Quantity" dataDxfId="3"/>
    <tableColumn id="5" xr3:uid="{47F89E85-27DA-474C-9B1B-D83511D4BCA9}" name="Market Value" dataDxfId="2"/>
    <tableColumn id="6" xr3:uid="{FCDF3AEB-E34D-4283-931C-33D1A318BA9C}" name="% of Portfolio" dataDxfId="1">
      <calculatedColumnFormula>+F7/$F$104</calculatedColumnFormula>
    </tableColumn>
    <tableColumn id="7" xr3:uid="{E83E9597-BE8E-45E0-AC66-4A5CE047D13D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C2A2B-3885-44FC-B81A-4CDDE012701D}">
  <sheetPr>
    <tabColor rgb="FF7030A0"/>
  </sheetPr>
  <dimension ref="A2:T142"/>
  <sheetViews>
    <sheetView showGridLines="0" tabSelected="1" zoomScale="85" zoomScaleNormal="85" zoomScaleSheetLayoutView="89" workbookViewId="0">
      <selection activeCell="D3" sqref="D3"/>
    </sheetView>
  </sheetViews>
  <sheetFormatPr defaultColWidth="9.140625" defaultRowHeight="15" x14ac:dyDescent="0.25"/>
  <cols>
    <col min="1" max="1" width="11.28515625" style="1" customWidth="1"/>
    <col min="2" max="2" width="16.5703125" style="3" customWidth="1"/>
    <col min="3" max="3" width="52.7109375" style="3" customWidth="1"/>
    <col min="4" max="4" width="62" style="3" customWidth="1"/>
    <col min="5" max="5" width="19.42578125" style="5" customWidth="1"/>
    <col min="6" max="6" width="29.5703125" style="3" customWidth="1"/>
    <col min="7" max="7" width="20.5703125" style="8" customWidth="1"/>
    <col min="8" max="8" width="20.7109375" style="3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20" width="9.140625" style="1"/>
    <col min="21" max="16384" width="9.140625" style="3"/>
  </cols>
  <sheetData>
    <row r="2" spans="1:8" x14ac:dyDescent="0.25">
      <c r="B2" s="2" t="s">
        <v>0</v>
      </c>
      <c r="D2" s="4" t="s">
        <v>1</v>
      </c>
      <c r="G2" s="6"/>
    </row>
    <row r="3" spans="1:8" x14ac:dyDescent="0.25">
      <c r="A3" s="7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x14ac:dyDescent="0.25">
      <c r="A7" s="14"/>
      <c r="B7" s="15" t="s">
        <v>14</v>
      </c>
      <c r="C7" s="16" t="s">
        <v>15</v>
      </c>
      <c r="D7" s="16" t="s">
        <v>16</v>
      </c>
      <c r="E7" s="17">
        <v>2500000</v>
      </c>
      <c r="F7" s="17">
        <v>192051000</v>
      </c>
      <c r="G7" s="18">
        <f t="shared" ref="G7:G70" si="0">+F7/$F$104</f>
        <v>6.8923348293124607E-3</v>
      </c>
      <c r="H7" s="19"/>
    </row>
    <row r="8" spans="1:8" x14ac:dyDescent="0.25">
      <c r="A8" s="14"/>
      <c r="B8" s="15" t="s">
        <v>17</v>
      </c>
      <c r="C8" s="16" t="s">
        <v>18</v>
      </c>
      <c r="D8" s="16" t="s">
        <v>16</v>
      </c>
      <c r="E8" s="17">
        <v>500000</v>
      </c>
      <c r="F8" s="17">
        <v>38268800</v>
      </c>
      <c r="G8" s="18">
        <f t="shared" si="0"/>
        <v>1.3733923963738419E-3</v>
      </c>
      <c r="H8" s="19"/>
    </row>
    <row r="9" spans="1:8" x14ac:dyDescent="0.25">
      <c r="A9" s="14"/>
      <c r="B9" s="15" t="s">
        <v>19</v>
      </c>
      <c r="C9" s="16" t="s">
        <v>20</v>
      </c>
      <c r="D9" s="16" t="s">
        <v>16</v>
      </c>
      <c r="E9" s="17">
        <v>2500000</v>
      </c>
      <c r="F9" s="17">
        <v>65182500</v>
      </c>
      <c r="G9" s="18">
        <f t="shared" si="0"/>
        <v>2.3392724589388209E-3</v>
      </c>
      <c r="H9" s="19"/>
    </row>
    <row r="10" spans="1:8" x14ac:dyDescent="0.25">
      <c r="A10" s="14"/>
      <c r="B10" s="15" t="s">
        <v>21</v>
      </c>
      <c r="C10" s="16" t="s">
        <v>22</v>
      </c>
      <c r="D10" s="16" t="s">
        <v>16</v>
      </c>
      <c r="E10" s="17">
        <v>5000000</v>
      </c>
      <c r="F10" s="17">
        <v>27126500</v>
      </c>
      <c r="G10" s="18">
        <f t="shared" si="0"/>
        <v>9.7351703842908643E-4</v>
      </c>
      <c r="H10" s="19"/>
    </row>
    <row r="11" spans="1:8" x14ac:dyDescent="0.25">
      <c r="A11" s="14"/>
      <c r="B11" s="15" t="s">
        <v>23</v>
      </c>
      <c r="C11" s="16" t="s">
        <v>24</v>
      </c>
      <c r="D11" s="16" t="s">
        <v>16</v>
      </c>
      <c r="E11" s="17">
        <v>2250000</v>
      </c>
      <c r="F11" s="17">
        <v>178902000</v>
      </c>
      <c r="G11" s="18">
        <f t="shared" si="0"/>
        <v>6.4204429325213502E-3</v>
      </c>
      <c r="H11" s="19"/>
    </row>
    <row r="12" spans="1:8" x14ac:dyDescent="0.25">
      <c r="A12" s="14"/>
      <c r="B12" s="15" t="s">
        <v>25</v>
      </c>
      <c r="C12" s="16" t="s">
        <v>26</v>
      </c>
      <c r="D12" s="16" t="s">
        <v>16</v>
      </c>
      <c r="E12" s="17">
        <v>26000</v>
      </c>
      <c r="F12" s="17">
        <v>1925008.8</v>
      </c>
      <c r="G12" s="18">
        <f t="shared" si="0"/>
        <v>6.9084801427605097E-5</v>
      </c>
      <c r="H12" s="19"/>
    </row>
    <row r="13" spans="1:8" x14ac:dyDescent="0.25">
      <c r="A13" s="14"/>
      <c r="B13" s="15" t="s">
        <v>27</v>
      </c>
      <c r="C13" s="16" t="s">
        <v>28</v>
      </c>
      <c r="D13" s="16" t="s">
        <v>16</v>
      </c>
      <c r="E13" s="17">
        <v>2500000</v>
      </c>
      <c r="F13" s="17">
        <v>67745500</v>
      </c>
      <c r="G13" s="18">
        <f t="shared" si="0"/>
        <v>2.4312535169261672E-3</v>
      </c>
      <c r="H13" s="19"/>
    </row>
    <row r="14" spans="1:8" x14ac:dyDescent="0.25">
      <c r="A14" s="14"/>
      <c r="B14" s="15" t="s">
        <v>29</v>
      </c>
      <c r="C14" s="16" t="s">
        <v>30</v>
      </c>
      <c r="D14" s="16" t="s">
        <v>16</v>
      </c>
      <c r="E14" s="17">
        <v>2500000</v>
      </c>
      <c r="F14" s="17">
        <v>62811500</v>
      </c>
      <c r="G14" s="18">
        <f t="shared" si="0"/>
        <v>2.254181905490519E-3</v>
      </c>
      <c r="H14" s="19"/>
    </row>
    <row r="15" spans="1:8" x14ac:dyDescent="0.25">
      <c r="A15" s="14"/>
      <c r="B15" s="15" t="s">
        <v>31</v>
      </c>
      <c r="C15" s="16" t="s">
        <v>32</v>
      </c>
      <c r="D15" s="16" t="s">
        <v>16</v>
      </c>
      <c r="E15" s="17">
        <v>8500000</v>
      </c>
      <c r="F15" s="17">
        <v>74255150</v>
      </c>
      <c r="G15" s="18">
        <f t="shared" si="0"/>
        <v>2.6648721256375711E-3</v>
      </c>
      <c r="H15" s="19"/>
    </row>
    <row r="16" spans="1:8" x14ac:dyDescent="0.25">
      <c r="A16" s="14"/>
      <c r="B16" s="15" t="s">
        <v>33</v>
      </c>
      <c r="C16" s="16" t="s">
        <v>34</v>
      </c>
      <c r="D16" s="16" t="s">
        <v>16</v>
      </c>
      <c r="E16" s="17">
        <v>1500000</v>
      </c>
      <c r="F16" s="17">
        <v>79587750</v>
      </c>
      <c r="G16" s="18">
        <f t="shared" si="0"/>
        <v>2.8562487116006313E-3</v>
      </c>
      <c r="H16" s="19"/>
    </row>
    <row r="17" spans="1:8" x14ac:dyDescent="0.25">
      <c r="A17" s="14"/>
      <c r="B17" s="15" t="s">
        <v>35</v>
      </c>
      <c r="C17" s="16" t="s">
        <v>36</v>
      </c>
      <c r="D17" s="16" t="s">
        <v>16</v>
      </c>
      <c r="E17" s="17">
        <v>2100000</v>
      </c>
      <c r="F17" s="17">
        <v>56197050</v>
      </c>
      <c r="G17" s="18">
        <f t="shared" si="0"/>
        <v>2.01680222971822E-3</v>
      </c>
      <c r="H17" s="19"/>
    </row>
    <row r="18" spans="1:8" x14ac:dyDescent="0.25">
      <c r="A18" s="14"/>
      <c r="B18" s="15" t="s">
        <v>37</v>
      </c>
      <c r="C18" s="16" t="s">
        <v>38</v>
      </c>
      <c r="D18" s="16" t="s">
        <v>16</v>
      </c>
      <c r="E18" s="17">
        <v>600000</v>
      </c>
      <c r="F18" s="17">
        <v>63265440</v>
      </c>
      <c r="G18" s="18">
        <f t="shared" si="0"/>
        <v>2.2704729243991323E-3</v>
      </c>
      <c r="H18" s="19"/>
    </row>
    <row r="19" spans="1:8" x14ac:dyDescent="0.25">
      <c r="A19" s="14"/>
      <c r="B19" s="15" t="s">
        <v>39</v>
      </c>
      <c r="C19" s="16" t="s">
        <v>40</v>
      </c>
      <c r="D19" s="16" t="s">
        <v>16</v>
      </c>
      <c r="E19" s="17">
        <v>520500</v>
      </c>
      <c r="F19" s="17">
        <v>56370045.899999999</v>
      </c>
      <c r="G19" s="18">
        <f t="shared" si="0"/>
        <v>2.0230107142712719E-3</v>
      </c>
      <c r="H19" s="19"/>
    </row>
    <row r="20" spans="1:8" x14ac:dyDescent="0.25">
      <c r="A20" s="14"/>
      <c r="B20" s="15" t="s">
        <v>41</v>
      </c>
      <c r="C20" s="16" t="s">
        <v>42</v>
      </c>
      <c r="D20" s="16" t="s">
        <v>16</v>
      </c>
      <c r="E20" s="17">
        <v>332800</v>
      </c>
      <c r="F20" s="17">
        <v>36417039.359999999</v>
      </c>
      <c r="G20" s="18">
        <f t="shared" si="0"/>
        <v>1.3069363281699694E-3</v>
      </c>
      <c r="H20" s="19"/>
    </row>
    <row r="21" spans="1:8" x14ac:dyDescent="0.25">
      <c r="A21" s="14"/>
      <c r="B21" s="15" t="s">
        <v>43</v>
      </c>
      <c r="C21" s="16" t="s">
        <v>44</v>
      </c>
      <c r="D21" s="16" t="s">
        <v>16</v>
      </c>
      <c r="E21" s="17">
        <v>200000</v>
      </c>
      <c r="F21" s="17">
        <v>22097420</v>
      </c>
      <c r="G21" s="18">
        <f t="shared" si="0"/>
        <v>7.9303319172483225E-4</v>
      </c>
      <c r="H21" s="19"/>
    </row>
    <row r="22" spans="1:8" x14ac:dyDescent="0.25">
      <c r="A22" s="14"/>
      <c r="B22" s="15" t="s">
        <v>45</v>
      </c>
      <c r="C22" s="16" t="s">
        <v>46</v>
      </c>
      <c r="D22" s="16" t="s">
        <v>16</v>
      </c>
      <c r="E22" s="17">
        <v>500000</v>
      </c>
      <c r="F22" s="17">
        <v>54635750</v>
      </c>
      <c r="G22" s="18">
        <f t="shared" si="0"/>
        <v>1.9607702258806685E-3</v>
      </c>
      <c r="H22" s="19"/>
    </row>
    <row r="23" spans="1:8" x14ac:dyDescent="0.25">
      <c r="A23" s="14"/>
      <c r="B23" s="15" t="s">
        <v>47</v>
      </c>
      <c r="C23" s="16" t="s">
        <v>48</v>
      </c>
      <c r="D23" s="16" t="s">
        <v>16</v>
      </c>
      <c r="E23" s="17">
        <v>60600</v>
      </c>
      <c r="F23" s="17">
        <v>6476128.0800000001</v>
      </c>
      <c r="G23" s="18">
        <f t="shared" si="0"/>
        <v>2.3241557255558387E-4</v>
      </c>
      <c r="H23" s="19"/>
    </row>
    <row r="24" spans="1:8" x14ac:dyDescent="0.25">
      <c r="A24" s="14"/>
      <c r="B24" s="15" t="s">
        <v>49</v>
      </c>
      <c r="C24" s="16" t="s">
        <v>50</v>
      </c>
      <c r="D24" s="16" t="s">
        <v>16</v>
      </c>
      <c r="E24" s="17">
        <v>163000</v>
      </c>
      <c r="F24" s="17">
        <v>16923540.199999999</v>
      </c>
      <c r="G24" s="18">
        <f t="shared" si="0"/>
        <v>6.0735276335832438E-4</v>
      </c>
      <c r="H24" s="19"/>
    </row>
    <row r="25" spans="1:8" x14ac:dyDescent="0.25">
      <c r="A25" s="14"/>
      <c r="B25" s="15" t="s">
        <v>51</v>
      </c>
      <c r="C25" s="16" t="s">
        <v>52</v>
      </c>
      <c r="D25" s="16" t="s">
        <v>16</v>
      </c>
      <c r="E25" s="17">
        <v>50000</v>
      </c>
      <c r="F25" s="17">
        <v>5237685</v>
      </c>
      <c r="G25" s="18">
        <f t="shared" si="0"/>
        <v>1.8797027222179231E-4</v>
      </c>
      <c r="H25" s="19"/>
    </row>
    <row r="26" spans="1:8" x14ac:dyDescent="0.25">
      <c r="A26" s="14"/>
      <c r="B26" s="15" t="s">
        <v>53</v>
      </c>
      <c r="C26" s="16" t="s">
        <v>54</v>
      </c>
      <c r="D26" s="16" t="s">
        <v>16</v>
      </c>
      <c r="E26" s="17">
        <v>500000</v>
      </c>
      <c r="F26" s="17">
        <v>45860350</v>
      </c>
      <c r="G26" s="18">
        <f t="shared" si="0"/>
        <v>1.6458382804018709E-3</v>
      </c>
      <c r="H26" s="19"/>
    </row>
    <row r="27" spans="1:8" x14ac:dyDescent="0.25">
      <c r="A27" s="14"/>
      <c r="B27" s="15" t="s">
        <v>55</v>
      </c>
      <c r="C27" s="16" t="s">
        <v>56</v>
      </c>
      <c r="D27" s="16" t="s">
        <v>16</v>
      </c>
      <c r="E27" s="17">
        <v>620000</v>
      </c>
      <c r="F27" s="17">
        <v>63395062</v>
      </c>
      <c r="G27" s="18">
        <f t="shared" si="0"/>
        <v>2.2751248044999657E-3</v>
      </c>
      <c r="H27" s="19"/>
    </row>
    <row r="28" spans="1:8" x14ac:dyDescent="0.25">
      <c r="A28" s="14"/>
      <c r="B28" s="15" t="s">
        <v>57</v>
      </c>
      <c r="C28" s="16" t="s">
        <v>58</v>
      </c>
      <c r="D28" s="16" t="s">
        <v>16</v>
      </c>
      <c r="E28" s="17">
        <v>36700</v>
      </c>
      <c r="F28" s="17">
        <v>3729505.38</v>
      </c>
      <c r="G28" s="18">
        <f t="shared" si="0"/>
        <v>1.3384465494416692E-4</v>
      </c>
      <c r="H28" s="19"/>
    </row>
    <row r="29" spans="1:8" x14ac:dyDescent="0.25">
      <c r="A29" s="14"/>
      <c r="B29" s="15" t="s">
        <v>59</v>
      </c>
      <c r="C29" s="16" t="s">
        <v>60</v>
      </c>
      <c r="D29" s="16" t="s">
        <v>16</v>
      </c>
      <c r="E29" s="17">
        <v>28300</v>
      </c>
      <c r="F29" s="17">
        <v>2969037.9</v>
      </c>
      <c r="G29" s="18">
        <f t="shared" si="0"/>
        <v>1.0655296420075254E-4</v>
      </c>
      <c r="H29" s="19"/>
    </row>
    <row r="30" spans="1:8" x14ac:dyDescent="0.25">
      <c r="A30" s="14"/>
      <c r="B30" s="15" t="s">
        <v>61</v>
      </c>
      <c r="C30" s="16" t="s">
        <v>62</v>
      </c>
      <c r="D30" s="16" t="s">
        <v>16</v>
      </c>
      <c r="E30" s="17">
        <v>230000</v>
      </c>
      <c r="F30" s="17">
        <v>24154393</v>
      </c>
      <c r="G30" s="18">
        <f t="shared" si="0"/>
        <v>8.6685393023103814E-4</v>
      </c>
      <c r="H30" s="19"/>
    </row>
    <row r="31" spans="1:8" x14ac:dyDescent="0.25">
      <c r="A31" s="14"/>
      <c r="B31" s="15" t="s">
        <v>63</v>
      </c>
      <c r="C31" s="16" t="s">
        <v>64</v>
      </c>
      <c r="D31" s="16" t="s">
        <v>16</v>
      </c>
      <c r="E31" s="17">
        <v>170000</v>
      </c>
      <c r="F31" s="17">
        <v>17822596</v>
      </c>
      <c r="G31" s="18">
        <f t="shared" si="0"/>
        <v>6.3961811789350204E-4</v>
      </c>
      <c r="H31" s="19"/>
    </row>
    <row r="32" spans="1:8" x14ac:dyDescent="0.25">
      <c r="A32" s="14"/>
      <c r="B32" s="15" t="s">
        <v>65</v>
      </c>
      <c r="C32" s="16" t="s">
        <v>66</v>
      </c>
      <c r="D32" s="16" t="s">
        <v>16</v>
      </c>
      <c r="E32" s="17">
        <v>1000000</v>
      </c>
      <c r="F32" s="17">
        <v>102446400</v>
      </c>
      <c r="G32" s="18">
        <f t="shared" si="0"/>
        <v>3.6766009594205503E-3</v>
      </c>
      <c r="H32" s="19"/>
    </row>
    <row r="33" spans="1:8" x14ac:dyDescent="0.25">
      <c r="A33" s="14"/>
      <c r="B33" s="15" t="s">
        <v>67</v>
      </c>
      <c r="C33" s="16" t="s">
        <v>68</v>
      </c>
      <c r="D33" s="16" t="s">
        <v>16</v>
      </c>
      <c r="E33" s="17">
        <v>500000</v>
      </c>
      <c r="F33" s="17">
        <v>49003750</v>
      </c>
      <c r="G33" s="18">
        <f t="shared" si="0"/>
        <v>1.7586487594020365E-3</v>
      </c>
      <c r="H33" s="19"/>
    </row>
    <row r="34" spans="1:8" x14ac:dyDescent="0.25">
      <c r="A34" s="14"/>
      <c r="B34" s="15" t="s">
        <v>69</v>
      </c>
      <c r="C34" s="16" t="s">
        <v>70</v>
      </c>
      <c r="D34" s="16" t="s">
        <v>16</v>
      </c>
      <c r="E34" s="17">
        <v>170000</v>
      </c>
      <c r="F34" s="17">
        <v>16659966</v>
      </c>
      <c r="G34" s="18">
        <f t="shared" si="0"/>
        <v>5.9789360074647573E-4</v>
      </c>
      <c r="H34" s="19"/>
    </row>
    <row r="35" spans="1:8" x14ac:dyDescent="0.25">
      <c r="A35" s="14"/>
      <c r="B35" s="15" t="s">
        <v>71</v>
      </c>
      <c r="C35" s="16" t="s">
        <v>72</v>
      </c>
      <c r="D35" s="16" t="s">
        <v>16</v>
      </c>
      <c r="E35" s="17">
        <v>500000</v>
      </c>
      <c r="F35" s="17">
        <v>46125000</v>
      </c>
      <c r="G35" s="18">
        <f t="shared" si="0"/>
        <v>1.6553360513719651E-3</v>
      </c>
      <c r="H35" s="19"/>
    </row>
    <row r="36" spans="1:8" x14ac:dyDescent="0.25">
      <c r="A36" s="14"/>
      <c r="B36" s="15" t="s">
        <v>73</v>
      </c>
      <c r="C36" s="16" t="s">
        <v>74</v>
      </c>
      <c r="D36" s="16" t="s">
        <v>16</v>
      </c>
      <c r="E36" s="17">
        <v>425400</v>
      </c>
      <c r="F36" s="17">
        <v>41225386.380000003</v>
      </c>
      <c r="G36" s="18">
        <f t="shared" si="0"/>
        <v>1.4794984998710633E-3</v>
      </c>
      <c r="H36" s="19"/>
    </row>
    <row r="37" spans="1:8" x14ac:dyDescent="0.25">
      <c r="A37" s="14"/>
      <c r="B37" s="15" t="s">
        <v>75</v>
      </c>
      <c r="C37" s="16" t="s">
        <v>76</v>
      </c>
      <c r="D37" s="16" t="s">
        <v>16</v>
      </c>
      <c r="E37" s="17">
        <v>500000</v>
      </c>
      <c r="F37" s="17">
        <v>45734250</v>
      </c>
      <c r="G37" s="18">
        <f t="shared" si="0"/>
        <v>1.6413127979936757E-3</v>
      </c>
      <c r="H37" s="19"/>
    </row>
    <row r="38" spans="1:8" x14ac:dyDescent="0.25">
      <c r="A38" s="14"/>
      <c r="B38" s="15" t="s">
        <v>77</v>
      </c>
      <c r="C38" s="16" t="s">
        <v>78</v>
      </c>
      <c r="D38" s="16" t="s">
        <v>16</v>
      </c>
      <c r="E38" s="17">
        <v>420000</v>
      </c>
      <c r="F38" s="17">
        <v>40232850</v>
      </c>
      <c r="G38" s="18">
        <f t="shared" si="0"/>
        <v>1.4438783101233727E-3</v>
      </c>
      <c r="H38" s="19"/>
    </row>
    <row r="39" spans="1:8" x14ac:dyDescent="0.25">
      <c r="A39" s="14"/>
      <c r="B39" s="15" t="s">
        <v>79</v>
      </c>
      <c r="C39" s="16" t="s">
        <v>80</v>
      </c>
      <c r="D39" s="16" t="s">
        <v>16</v>
      </c>
      <c r="E39" s="17">
        <v>596400</v>
      </c>
      <c r="F39" s="17">
        <v>56270459.280000001</v>
      </c>
      <c r="G39" s="18">
        <f t="shared" si="0"/>
        <v>2.0194367452236782E-3</v>
      </c>
      <c r="H39" s="19"/>
    </row>
    <row r="40" spans="1:8" x14ac:dyDescent="0.25">
      <c r="A40" s="14"/>
      <c r="B40" s="15" t="s">
        <v>81</v>
      </c>
      <c r="C40" s="16" t="s">
        <v>82</v>
      </c>
      <c r="D40" s="16" t="s">
        <v>16</v>
      </c>
      <c r="E40" s="17">
        <v>1500000</v>
      </c>
      <c r="F40" s="17">
        <v>150825150</v>
      </c>
      <c r="G40" s="18">
        <f t="shared" si="0"/>
        <v>5.412819691026219E-3</v>
      </c>
      <c r="H40" s="19"/>
    </row>
    <row r="41" spans="1:8" x14ac:dyDescent="0.25">
      <c r="A41" s="14"/>
      <c r="B41" s="15" t="s">
        <v>83</v>
      </c>
      <c r="C41" s="16" t="s">
        <v>84</v>
      </c>
      <c r="D41" s="16" t="s">
        <v>16</v>
      </c>
      <c r="E41" s="17">
        <v>1000000</v>
      </c>
      <c r="F41" s="17">
        <v>104626000</v>
      </c>
      <c r="G41" s="18">
        <f t="shared" si="0"/>
        <v>3.7548225411564926E-3</v>
      </c>
      <c r="H41" s="19"/>
    </row>
    <row r="42" spans="1:8" x14ac:dyDescent="0.25">
      <c r="A42" s="14"/>
      <c r="B42" s="15" t="s">
        <v>85</v>
      </c>
      <c r="C42" s="16" t="s">
        <v>86</v>
      </c>
      <c r="D42" s="16" t="s">
        <v>16</v>
      </c>
      <c r="E42" s="17">
        <v>1500000</v>
      </c>
      <c r="F42" s="17">
        <v>155399250</v>
      </c>
      <c r="G42" s="18">
        <f t="shared" si="0"/>
        <v>5.5769751952556065E-3</v>
      </c>
      <c r="H42" s="19"/>
    </row>
    <row r="43" spans="1:8" x14ac:dyDescent="0.25">
      <c r="A43" s="14"/>
      <c r="B43" s="15" t="s">
        <v>87</v>
      </c>
      <c r="C43" s="16" t="s">
        <v>88</v>
      </c>
      <c r="D43" s="16" t="s">
        <v>16</v>
      </c>
      <c r="E43" s="17">
        <v>6505000</v>
      </c>
      <c r="F43" s="17">
        <v>636419927.5</v>
      </c>
      <c r="G43" s="18">
        <f t="shared" si="0"/>
        <v>2.2839866662380102E-2</v>
      </c>
      <c r="H43" s="19"/>
    </row>
    <row r="44" spans="1:8" x14ac:dyDescent="0.25">
      <c r="A44" s="14"/>
      <c r="B44" s="15" t="s">
        <v>89</v>
      </c>
      <c r="C44" s="16" t="s">
        <v>90</v>
      </c>
      <c r="D44" s="16" t="s">
        <v>16</v>
      </c>
      <c r="E44" s="17">
        <v>4360000</v>
      </c>
      <c r="F44" s="17">
        <v>432728692</v>
      </c>
      <c r="G44" s="18">
        <f t="shared" si="0"/>
        <v>1.552978654375361E-2</v>
      </c>
      <c r="H44" s="19"/>
    </row>
    <row r="45" spans="1:8" x14ac:dyDescent="0.25">
      <c r="A45" s="14"/>
      <c r="B45" s="15" t="s">
        <v>91</v>
      </c>
      <c r="C45" s="16" t="s">
        <v>92</v>
      </c>
      <c r="D45" s="16" t="s">
        <v>16</v>
      </c>
      <c r="E45" s="17">
        <v>1000000</v>
      </c>
      <c r="F45" s="17">
        <v>102900400</v>
      </c>
      <c r="G45" s="18">
        <f t="shared" si="0"/>
        <v>3.6928941316118321E-3</v>
      </c>
      <c r="H45" s="19"/>
    </row>
    <row r="46" spans="1:8" x14ac:dyDescent="0.25">
      <c r="A46" s="14"/>
      <c r="B46" s="15" t="s">
        <v>93</v>
      </c>
      <c r="C46" s="16" t="s">
        <v>94</v>
      </c>
      <c r="D46" s="16" t="s">
        <v>16</v>
      </c>
      <c r="E46" s="17">
        <v>3491000</v>
      </c>
      <c r="F46" s="17">
        <v>350924047.5</v>
      </c>
      <c r="G46" s="18">
        <f t="shared" si="0"/>
        <v>1.2593977823742393E-2</v>
      </c>
      <c r="H46" s="19"/>
    </row>
    <row r="47" spans="1:8" x14ac:dyDescent="0.25">
      <c r="A47" s="14"/>
      <c r="B47" s="15" t="s">
        <v>95</v>
      </c>
      <c r="C47" s="16" t="s">
        <v>96</v>
      </c>
      <c r="D47" s="16" t="s">
        <v>16</v>
      </c>
      <c r="E47" s="17">
        <v>3000000</v>
      </c>
      <c r="F47" s="17">
        <v>312186600</v>
      </c>
      <c r="G47" s="18">
        <f t="shared" si="0"/>
        <v>1.1203766585045835E-2</v>
      </c>
      <c r="H47" s="19"/>
    </row>
    <row r="48" spans="1:8" x14ac:dyDescent="0.25">
      <c r="A48" s="14"/>
      <c r="B48" s="15" t="s">
        <v>97</v>
      </c>
      <c r="C48" s="16" t="s">
        <v>98</v>
      </c>
      <c r="D48" s="16" t="s">
        <v>16</v>
      </c>
      <c r="E48" s="17">
        <v>1500000</v>
      </c>
      <c r="F48" s="17">
        <v>154089450</v>
      </c>
      <c r="G48" s="18">
        <f t="shared" si="0"/>
        <v>5.5299690346033133E-3</v>
      </c>
      <c r="H48" s="19"/>
    </row>
    <row r="49" spans="1:8" x14ac:dyDescent="0.25">
      <c r="A49" s="14"/>
      <c r="B49" s="15" t="s">
        <v>99</v>
      </c>
      <c r="C49" s="16" t="s">
        <v>100</v>
      </c>
      <c r="D49" s="16" t="s">
        <v>16</v>
      </c>
      <c r="E49" s="17">
        <v>15560200</v>
      </c>
      <c r="F49" s="17">
        <v>1541422976.3800001</v>
      </c>
      <c r="G49" s="18">
        <f t="shared" si="0"/>
        <v>5.5318656329862138E-2</v>
      </c>
      <c r="H49" s="19"/>
    </row>
    <row r="50" spans="1:8" x14ac:dyDescent="0.25">
      <c r="A50" s="14"/>
      <c r="B50" s="15" t="s">
        <v>101</v>
      </c>
      <c r="C50" s="16" t="s">
        <v>102</v>
      </c>
      <c r="D50" s="16" t="s">
        <v>16</v>
      </c>
      <c r="E50" s="17">
        <v>940000</v>
      </c>
      <c r="F50" s="17">
        <v>96907984</v>
      </c>
      <c r="G50" s="18">
        <f t="shared" si="0"/>
        <v>3.4778380396959904E-3</v>
      </c>
      <c r="H50" s="19"/>
    </row>
    <row r="51" spans="1:8" x14ac:dyDescent="0.25">
      <c r="A51" s="14"/>
      <c r="B51" s="15" t="s">
        <v>103</v>
      </c>
      <c r="C51" s="16" t="s">
        <v>104</v>
      </c>
      <c r="D51" s="16" t="s">
        <v>16</v>
      </c>
      <c r="E51" s="17">
        <v>500000</v>
      </c>
      <c r="F51" s="17">
        <v>50676550</v>
      </c>
      <c r="G51" s="18">
        <f t="shared" si="0"/>
        <v>1.8186822801984598E-3</v>
      </c>
      <c r="H51" s="19"/>
    </row>
    <row r="52" spans="1:8" x14ac:dyDescent="0.25">
      <c r="A52" s="14"/>
      <c r="B52" s="15" t="s">
        <v>105</v>
      </c>
      <c r="C52" s="16" t="s">
        <v>106</v>
      </c>
      <c r="D52" s="16" t="s">
        <v>16</v>
      </c>
      <c r="E52" s="17">
        <v>9000000</v>
      </c>
      <c r="F52" s="17">
        <v>907270200</v>
      </c>
      <c r="G52" s="18">
        <f t="shared" si="0"/>
        <v>3.2560153287706298E-2</v>
      </c>
      <c r="H52" s="19"/>
    </row>
    <row r="53" spans="1:8" x14ac:dyDescent="0.25">
      <c r="A53" s="14"/>
      <c r="B53" s="15" t="s">
        <v>107</v>
      </c>
      <c r="C53" s="16" t="s">
        <v>108</v>
      </c>
      <c r="D53" s="16" t="s">
        <v>16</v>
      </c>
      <c r="E53" s="17">
        <v>8971800</v>
      </c>
      <c r="F53" s="17">
        <v>859714660.38</v>
      </c>
      <c r="G53" s="18">
        <f t="shared" si="0"/>
        <v>3.0853477966829683E-2</v>
      </c>
      <c r="H53" s="19"/>
    </row>
    <row r="54" spans="1:8" x14ac:dyDescent="0.25">
      <c r="A54" s="14"/>
      <c r="B54" s="15" t="s">
        <v>109</v>
      </c>
      <c r="C54" s="16" t="s">
        <v>110</v>
      </c>
      <c r="D54" s="16" t="s">
        <v>16</v>
      </c>
      <c r="E54" s="17">
        <v>4000000</v>
      </c>
      <c r="F54" s="17">
        <v>409059200</v>
      </c>
      <c r="G54" s="18">
        <f t="shared" si="0"/>
        <v>1.468033476217615E-2</v>
      </c>
      <c r="H54" s="19"/>
    </row>
    <row r="55" spans="1:8" x14ac:dyDescent="0.25">
      <c r="B55" s="15" t="s">
        <v>111</v>
      </c>
      <c r="C55" s="16" t="s">
        <v>112</v>
      </c>
      <c r="D55" s="16" t="s">
        <v>16</v>
      </c>
      <c r="E55" s="17">
        <v>4875000</v>
      </c>
      <c r="F55" s="17">
        <v>496697662.5</v>
      </c>
      <c r="G55" s="18">
        <f t="shared" si="0"/>
        <v>1.782550780202569E-2</v>
      </c>
      <c r="H55" s="19"/>
    </row>
    <row r="56" spans="1:8" x14ac:dyDescent="0.25">
      <c r="B56" s="15" t="s">
        <v>113</v>
      </c>
      <c r="C56" s="16" t="s">
        <v>114</v>
      </c>
      <c r="D56" s="16" t="s">
        <v>16</v>
      </c>
      <c r="E56" s="17">
        <v>19650000</v>
      </c>
      <c r="F56" s="17">
        <v>1840806105</v>
      </c>
      <c r="G56" s="18">
        <f t="shared" si="0"/>
        <v>6.6062931364598523E-2</v>
      </c>
      <c r="H56" s="19"/>
    </row>
    <row r="57" spans="1:8" x14ac:dyDescent="0.25">
      <c r="B57" s="15" t="s">
        <v>115</v>
      </c>
      <c r="C57" s="16" t="s">
        <v>116</v>
      </c>
      <c r="D57" s="16" t="s">
        <v>16</v>
      </c>
      <c r="E57" s="17">
        <v>400</v>
      </c>
      <c r="F57" s="17">
        <v>39179.68</v>
      </c>
      <c r="G57" s="18">
        <f t="shared" si="0"/>
        <v>1.4060820983244912E-6</v>
      </c>
      <c r="H57" s="19"/>
    </row>
    <row r="58" spans="1:8" x14ac:dyDescent="0.25">
      <c r="B58" s="15" t="s">
        <v>117</v>
      </c>
      <c r="C58" s="16" t="s">
        <v>118</v>
      </c>
      <c r="D58" s="16" t="s">
        <v>16</v>
      </c>
      <c r="E58" s="17">
        <v>25062600</v>
      </c>
      <c r="F58" s="17">
        <v>2422811567.04</v>
      </c>
      <c r="G58" s="18">
        <f t="shared" si="0"/>
        <v>8.6949969270510921E-2</v>
      </c>
      <c r="H58" s="19"/>
    </row>
    <row r="59" spans="1:8" x14ac:dyDescent="0.25">
      <c r="A59" s="20" t="s">
        <v>119</v>
      </c>
      <c r="B59" s="15" t="s">
        <v>120</v>
      </c>
      <c r="C59" s="16" t="s">
        <v>121</v>
      </c>
      <c r="D59" s="16" t="s">
        <v>16</v>
      </c>
      <c r="E59" s="17">
        <v>21500000</v>
      </c>
      <c r="F59" s="17">
        <v>2131525050</v>
      </c>
      <c r="G59" s="18">
        <f t="shared" si="0"/>
        <v>7.6496265792247817E-2</v>
      </c>
      <c r="H59" s="19"/>
    </row>
    <row r="60" spans="1:8" x14ac:dyDescent="0.25">
      <c r="B60" s="15" t="s">
        <v>122</v>
      </c>
      <c r="C60" s="16" t="s">
        <v>123</v>
      </c>
      <c r="D60" s="16" t="s">
        <v>16</v>
      </c>
      <c r="E60" s="17">
        <v>16855000</v>
      </c>
      <c r="F60" s="17">
        <v>1664884649.5</v>
      </c>
      <c r="G60" s="18">
        <f t="shared" si="0"/>
        <v>5.9749454345650474E-2</v>
      </c>
      <c r="H60" s="19"/>
    </row>
    <row r="61" spans="1:8" x14ac:dyDescent="0.25">
      <c r="B61" s="15" t="s">
        <v>124</v>
      </c>
      <c r="C61" s="16" t="s">
        <v>125</v>
      </c>
      <c r="D61" s="16" t="s">
        <v>16</v>
      </c>
      <c r="E61" s="17">
        <v>21652600</v>
      </c>
      <c r="F61" s="17">
        <v>2137111620</v>
      </c>
      <c r="G61" s="18">
        <f t="shared" si="0"/>
        <v>7.6696756864865989E-2</v>
      </c>
      <c r="H61" s="19"/>
    </row>
    <row r="62" spans="1:8" x14ac:dyDescent="0.25">
      <c r="B62" s="15" t="s">
        <v>126</v>
      </c>
      <c r="C62" s="16" t="s">
        <v>127</v>
      </c>
      <c r="D62" s="16" t="s">
        <v>16</v>
      </c>
      <c r="E62" s="17">
        <v>5243000</v>
      </c>
      <c r="F62" s="17">
        <v>527724203.30000001</v>
      </c>
      <c r="G62" s="18">
        <f t="shared" si="0"/>
        <v>1.8938989678136328E-2</v>
      </c>
      <c r="H62" s="19"/>
    </row>
    <row r="63" spans="1:8" x14ac:dyDescent="0.25">
      <c r="A63" s="1" t="s">
        <v>128</v>
      </c>
      <c r="B63" s="15" t="s">
        <v>129</v>
      </c>
      <c r="C63" s="16" t="s">
        <v>130</v>
      </c>
      <c r="D63" s="16" t="s">
        <v>131</v>
      </c>
      <c r="E63" s="17">
        <v>3000000</v>
      </c>
      <c r="F63" s="17">
        <v>311258100</v>
      </c>
      <c r="G63" s="18">
        <f t="shared" si="0"/>
        <v>1.1170444535751551E-2</v>
      </c>
      <c r="H63" s="19"/>
    </row>
    <row r="64" spans="1:8" x14ac:dyDescent="0.25">
      <c r="B64" s="15" t="s">
        <v>132</v>
      </c>
      <c r="C64" s="16" t="s">
        <v>133</v>
      </c>
      <c r="D64" s="16" t="s">
        <v>131</v>
      </c>
      <c r="E64" s="17">
        <v>500000</v>
      </c>
      <c r="F64" s="17">
        <v>50739000</v>
      </c>
      <c r="G64" s="18">
        <f t="shared" si="0"/>
        <v>1.8209234885758728E-3</v>
      </c>
      <c r="H64" s="19"/>
    </row>
    <row r="65" spans="2:8" x14ac:dyDescent="0.25">
      <c r="B65" s="15" t="s">
        <v>134</v>
      </c>
      <c r="C65" s="16" t="s">
        <v>135</v>
      </c>
      <c r="D65" s="16" t="s">
        <v>131</v>
      </c>
      <c r="E65" s="17">
        <v>500000</v>
      </c>
      <c r="F65" s="17">
        <v>51044550</v>
      </c>
      <c r="G65" s="18">
        <f t="shared" si="0"/>
        <v>1.8318890805649613E-3</v>
      </c>
      <c r="H65" s="19"/>
    </row>
    <row r="66" spans="2:8" x14ac:dyDescent="0.25">
      <c r="B66" s="15" t="s">
        <v>136</v>
      </c>
      <c r="C66" s="16" t="s">
        <v>137</v>
      </c>
      <c r="D66" s="16" t="s">
        <v>131</v>
      </c>
      <c r="E66" s="17">
        <v>4000000</v>
      </c>
      <c r="F66" s="17">
        <v>396093200</v>
      </c>
      <c r="G66" s="18">
        <f t="shared" si="0"/>
        <v>1.4215010377523816E-2</v>
      </c>
      <c r="H66" s="19"/>
    </row>
    <row r="67" spans="2:8" x14ac:dyDescent="0.25">
      <c r="B67" s="15" t="s">
        <v>138</v>
      </c>
      <c r="C67" s="16" t="s">
        <v>139</v>
      </c>
      <c r="D67" s="16" t="s">
        <v>131</v>
      </c>
      <c r="E67" s="17">
        <v>1845700</v>
      </c>
      <c r="F67" s="17">
        <v>182648810.87</v>
      </c>
      <c r="G67" s="18">
        <f t="shared" si="0"/>
        <v>6.5549086476602856E-3</v>
      </c>
      <c r="H67" s="19"/>
    </row>
    <row r="68" spans="2:8" x14ac:dyDescent="0.25">
      <c r="B68" s="15" t="s">
        <v>140</v>
      </c>
      <c r="C68" s="16" t="s">
        <v>141</v>
      </c>
      <c r="D68" s="16" t="s">
        <v>131</v>
      </c>
      <c r="E68" s="17">
        <v>1000000</v>
      </c>
      <c r="F68" s="17">
        <v>100614300</v>
      </c>
      <c r="G68" s="18">
        <f t="shared" si="0"/>
        <v>3.6108504731393889E-3</v>
      </c>
      <c r="H68" s="19"/>
    </row>
    <row r="69" spans="2:8" x14ac:dyDescent="0.25">
      <c r="B69" s="15" t="s">
        <v>142</v>
      </c>
      <c r="C69" s="16" t="s">
        <v>143</v>
      </c>
      <c r="D69" s="16" t="s">
        <v>131</v>
      </c>
      <c r="E69" s="17">
        <v>5000000</v>
      </c>
      <c r="F69" s="17">
        <v>500546000</v>
      </c>
      <c r="G69" s="18">
        <f t="shared" si="0"/>
        <v>1.796361710937738E-2</v>
      </c>
      <c r="H69" s="19"/>
    </row>
    <row r="70" spans="2:8" x14ac:dyDescent="0.25">
      <c r="B70" s="15" t="s">
        <v>144</v>
      </c>
      <c r="C70" s="16" t="s">
        <v>145</v>
      </c>
      <c r="D70" s="16" t="s">
        <v>131</v>
      </c>
      <c r="E70" s="17">
        <v>130000</v>
      </c>
      <c r="F70" s="17">
        <v>13668447</v>
      </c>
      <c r="G70" s="18">
        <f t="shared" si="0"/>
        <v>4.9053383382909445E-4</v>
      </c>
      <c r="H70" s="19"/>
    </row>
    <row r="71" spans="2:8" x14ac:dyDescent="0.25">
      <c r="B71" s="15" t="s">
        <v>146</v>
      </c>
      <c r="C71" s="16" t="s">
        <v>147</v>
      </c>
      <c r="D71" s="16" t="s">
        <v>131</v>
      </c>
      <c r="E71" s="17">
        <v>192000</v>
      </c>
      <c r="F71" s="17">
        <v>19621900.800000001</v>
      </c>
      <c r="G71" s="18">
        <f t="shared" ref="G71:G90" si="1">+F71/$F$104</f>
        <v>7.0419164857852363E-4</v>
      </c>
      <c r="H71" s="19"/>
    </row>
    <row r="72" spans="2:8" x14ac:dyDescent="0.25">
      <c r="B72" s="15" t="s">
        <v>148</v>
      </c>
      <c r="C72" s="16" t="s">
        <v>149</v>
      </c>
      <c r="D72" s="16" t="s">
        <v>131</v>
      </c>
      <c r="E72" s="17">
        <v>5800000</v>
      </c>
      <c r="F72" s="17">
        <v>591633640</v>
      </c>
      <c r="G72" s="18">
        <f t="shared" si="1"/>
        <v>2.1232574384746291E-2</v>
      </c>
      <c r="H72" s="19"/>
    </row>
    <row r="73" spans="2:8" x14ac:dyDescent="0.25">
      <c r="B73" s="15" t="s">
        <v>150</v>
      </c>
      <c r="C73" s="16" t="s">
        <v>151</v>
      </c>
      <c r="D73" s="16" t="s">
        <v>131</v>
      </c>
      <c r="E73" s="17">
        <v>190000</v>
      </c>
      <c r="F73" s="17">
        <v>18960936</v>
      </c>
      <c r="G73" s="18">
        <f t="shared" si="1"/>
        <v>6.8047091444025027E-4</v>
      </c>
      <c r="H73" s="19"/>
    </row>
    <row r="74" spans="2:8" x14ac:dyDescent="0.25">
      <c r="B74" s="15" t="s">
        <v>152</v>
      </c>
      <c r="C74" s="16" t="s">
        <v>153</v>
      </c>
      <c r="D74" s="16" t="s">
        <v>131</v>
      </c>
      <c r="E74" s="17">
        <v>1500000</v>
      </c>
      <c r="F74" s="17">
        <v>146970300</v>
      </c>
      <c r="G74" s="18">
        <f t="shared" si="1"/>
        <v>5.2744766627848914E-3</v>
      </c>
      <c r="H74" s="19"/>
    </row>
    <row r="75" spans="2:8" x14ac:dyDescent="0.25">
      <c r="B75" s="15" t="s">
        <v>154</v>
      </c>
      <c r="C75" s="16" t="s">
        <v>155</v>
      </c>
      <c r="D75" s="16" t="s">
        <v>131</v>
      </c>
      <c r="E75" s="17">
        <v>8500000</v>
      </c>
      <c r="F75" s="17">
        <v>868190000</v>
      </c>
      <c r="G75" s="18">
        <f t="shared" si="1"/>
        <v>3.1157641332046099E-2</v>
      </c>
      <c r="H75" s="19"/>
    </row>
    <row r="76" spans="2:8" x14ac:dyDescent="0.25">
      <c r="B76" s="15" t="s">
        <v>156</v>
      </c>
      <c r="C76" s="16" t="s">
        <v>157</v>
      </c>
      <c r="D76" s="16" t="s">
        <v>131</v>
      </c>
      <c r="E76" s="17">
        <v>2000000</v>
      </c>
      <c r="F76" s="17">
        <v>201513400</v>
      </c>
      <c r="G76" s="21">
        <f t="shared" si="1"/>
        <v>7.2319218613450262E-3</v>
      </c>
      <c r="H76" s="19"/>
    </row>
    <row r="77" spans="2:8" x14ac:dyDescent="0.25">
      <c r="B77" s="15" t="s">
        <v>158</v>
      </c>
      <c r="C77" s="16" t="s">
        <v>159</v>
      </c>
      <c r="D77" s="16" t="s">
        <v>131</v>
      </c>
      <c r="E77" s="17">
        <v>500000</v>
      </c>
      <c r="F77" s="17">
        <v>50311750</v>
      </c>
      <c r="G77" s="21">
        <f t="shared" si="1"/>
        <v>1.8055903215742756E-3</v>
      </c>
      <c r="H77" s="19"/>
    </row>
    <row r="78" spans="2:8" x14ac:dyDescent="0.25">
      <c r="B78" s="15" t="s">
        <v>160</v>
      </c>
      <c r="C78" s="16" t="s">
        <v>161</v>
      </c>
      <c r="D78" s="16" t="s">
        <v>131</v>
      </c>
      <c r="E78" s="17">
        <v>2500000</v>
      </c>
      <c r="F78" s="17">
        <v>247810750</v>
      </c>
      <c r="G78" s="21">
        <f t="shared" si="1"/>
        <v>8.8934432171821187E-3</v>
      </c>
      <c r="H78" s="19"/>
    </row>
    <row r="79" spans="2:8" x14ac:dyDescent="0.25">
      <c r="B79" s="15" t="s">
        <v>162</v>
      </c>
      <c r="C79" s="16" t="s">
        <v>163</v>
      </c>
      <c r="D79" s="16" t="s">
        <v>131</v>
      </c>
      <c r="E79" s="17">
        <v>2500000</v>
      </c>
      <c r="F79" s="17">
        <v>247504250</v>
      </c>
      <c r="G79" s="21">
        <f t="shared" si="1"/>
        <v>8.8824435315507794E-3</v>
      </c>
      <c r="H79" s="19"/>
    </row>
    <row r="80" spans="2:8" x14ac:dyDescent="0.25">
      <c r="B80" s="15" t="s">
        <v>164</v>
      </c>
      <c r="C80" s="16" t="s">
        <v>165</v>
      </c>
      <c r="D80" s="16" t="s">
        <v>131</v>
      </c>
      <c r="E80" s="17">
        <v>10500000</v>
      </c>
      <c r="F80" s="17">
        <v>1030941450</v>
      </c>
      <c r="G80" s="21">
        <f t="shared" si="1"/>
        <v>3.6998472607884837E-2</v>
      </c>
      <c r="H80" s="19"/>
    </row>
    <row r="81" spans="1:8" x14ac:dyDescent="0.25">
      <c r="B81" s="15" t="s">
        <v>166</v>
      </c>
      <c r="C81" s="16" t="s">
        <v>167</v>
      </c>
      <c r="D81" s="16" t="s">
        <v>131</v>
      </c>
      <c r="E81" s="17">
        <v>555100</v>
      </c>
      <c r="F81" s="17">
        <v>54537409.289999999</v>
      </c>
      <c r="G81" s="21">
        <f t="shared" si="1"/>
        <v>1.9572409701065652E-3</v>
      </c>
      <c r="H81" s="19"/>
    </row>
    <row r="82" spans="1:8" x14ac:dyDescent="0.25">
      <c r="B82" s="15" t="s">
        <v>168</v>
      </c>
      <c r="C82" s="16" t="s">
        <v>169</v>
      </c>
      <c r="D82" s="16" t="s">
        <v>131</v>
      </c>
      <c r="E82" s="17">
        <v>231500</v>
      </c>
      <c r="F82" s="17">
        <v>22890488.5</v>
      </c>
      <c r="G82" s="21">
        <f t="shared" si="1"/>
        <v>8.2149486932391058E-4</v>
      </c>
      <c r="H82" s="19"/>
    </row>
    <row r="83" spans="1:8" x14ac:dyDescent="0.25">
      <c r="B83" s="15" t="s">
        <v>170</v>
      </c>
      <c r="C83" s="16" t="s">
        <v>171</v>
      </c>
      <c r="D83" s="16" t="s">
        <v>131</v>
      </c>
      <c r="E83" s="17">
        <v>2500000</v>
      </c>
      <c r="F83" s="17">
        <v>250378500</v>
      </c>
      <c r="G83" s="21">
        <f t="shared" si="1"/>
        <v>8.9855947433807159E-3</v>
      </c>
      <c r="H83" s="19"/>
    </row>
    <row r="84" spans="1:8" x14ac:dyDescent="0.25">
      <c r="A84" s="20" t="s">
        <v>172</v>
      </c>
      <c r="B84" s="15" t="s">
        <v>173</v>
      </c>
      <c r="C84" s="16" t="s">
        <v>174</v>
      </c>
      <c r="D84" s="16" t="s">
        <v>131</v>
      </c>
      <c r="E84" s="17">
        <v>2161800</v>
      </c>
      <c r="F84" s="17">
        <v>217806754.5</v>
      </c>
      <c r="G84" s="21">
        <f t="shared" si="1"/>
        <v>7.8166584922747528E-3</v>
      </c>
      <c r="H84" s="19"/>
    </row>
    <row r="85" spans="1:8" x14ac:dyDescent="0.25">
      <c r="B85" s="15" t="s">
        <v>175</v>
      </c>
      <c r="C85" s="16" t="s">
        <v>176</v>
      </c>
      <c r="D85" s="16" t="s">
        <v>131</v>
      </c>
      <c r="E85" s="17">
        <v>1000000</v>
      </c>
      <c r="F85" s="17">
        <v>98604200</v>
      </c>
      <c r="G85" s="21">
        <f t="shared" si="1"/>
        <v>3.5387119149418215E-3</v>
      </c>
      <c r="H85" s="19"/>
    </row>
    <row r="86" spans="1:8" x14ac:dyDescent="0.25">
      <c r="B86" s="15" t="s">
        <v>177</v>
      </c>
      <c r="C86" s="16" t="s">
        <v>178</v>
      </c>
      <c r="D86" s="16" t="s">
        <v>131</v>
      </c>
      <c r="E86" s="17">
        <v>60000</v>
      </c>
      <c r="F86" s="17">
        <v>6457008</v>
      </c>
      <c r="G86" s="21">
        <f t="shared" si="1"/>
        <v>2.3172939027419381E-4</v>
      </c>
      <c r="H86" s="19"/>
    </row>
    <row r="87" spans="1:8" x14ac:dyDescent="0.25">
      <c r="B87" s="15" t="s">
        <v>179</v>
      </c>
      <c r="C87" s="16" t="s">
        <v>180</v>
      </c>
      <c r="D87" s="16" t="s">
        <v>131</v>
      </c>
      <c r="E87" s="17">
        <v>2400000</v>
      </c>
      <c r="F87" s="17">
        <v>244820400</v>
      </c>
      <c r="G87" s="21">
        <f t="shared" si="1"/>
        <v>8.7861254033887275E-3</v>
      </c>
      <c r="H87" s="19"/>
    </row>
    <row r="88" spans="1:8" x14ac:dyDescent="0.25">
      <c r="B88" s="15" t="s">
        <v>181</v>
      </c>
      <c r="C88" s="16" t="s">
        <v>182</v>
      </c>
      <c r="D88" s="16" t="s">
        <v>183</v>
      </c>
      <c r="E88" s="17">
        <v>100</v>
      </c>
      <c r="F88" s="17">
        <v>101707800</v>
      </c>
      <c r="G88" s="21">
        <f t="shared" si="1"/>
        <v>3.6500940497719144E-3</v>
      </c>
      <c r="H88" s="19" t="s">
        <v>184</v>
      </c>
    </row>
    <row r="89" spans="1:8" x14ac:dyDescent="0.25">
      <c r="B89" s="15" t="s">
        <v>185</v>
      </c>
      <c r="C89" s="16" t="s">
        <v>186</v>
      </c>
      <c r="D89" s="16" t="s">
        <v>183</v>
      </c>
      <c r="E89" s="17">
        <v>400</v>
      </c>
      <c r="F89" s="17">
        <v>400824800</v>
      </c>
      <c r="G89" s="21">
        <f t="shared" si="1"/>
        <v>1.4384818248757888E-2</v>
      </c>
      <c r="H89" s="19" t="s">
        <v>187</v>
      </c>
    </row>
    <row r="90" spans="1:8" x14ac:dyDescent="0.25">
      <c r="B90" s="15" t="s">
        <v>188</v>
      </c>
      <c r="C90" s="16" t="s">
        <v>189</v>
      </c>
      <c r="D90" s="16" t="s">
        <v>183</v>
      </c>
      <c r="E90" s="17">
        <v>495</v>
      </c>
      <c r="F90" s="17">
        <v>482494815</v>
      </c>
      <c r="G90" s="21">
        <f t="shared" si="1"/>
        <v>1.7315795379285567E-2</v>
      </c>
      <c r="H90" s="19" t="s">
        <v>190</v>
      </c>
    </row>
    <row r="91" spans="1:8" x14ac:dyDescent="0.25">
      <c r="A91" s="1" t="s">
        <v>16</v>
      </c>
      <c r="B91" s="15"/>
      <c r="C91" s="16"/>
      <c r="D91" s="16"/>
      <c r="E91" s="17"/>
      <c r="F91" s="17"/>
      <c r="G91" s="22"/>
      <c r="H91" s="19"/>
    </row>
    <row r="92" spans="1:8" x14ac:dyDescent="0.25">
      <c r="A92" s="1" t="s">
        <v>131</v>
      </c>
      <c r="B92" s="23"/>
      <c r="C92" s="23" t="s">
        <v>191</v>
      </c>
      <c r="D92" s="23"/>
      <c r="E92" s="24"/>
      <c r="F92" s="25">
        <f>SUM(F7:F91)</f>
        <v>26058448898.02</v>
      </c>
      <c r="G92" s="26">
        <f>+F92/$F$104</f>
        <v>0.93518677298052166</v>
      </c>
      <c r="H92" s="27"/>
    </row>
    <row r="94" spans="1:8" x14ac:dyDescent="0.25">
      <c r="B94" s="28"/>
      <c r="C94" s="28" t="s">
        <v>192</v>
      </c>
      <c r="D94" s="28"/>
      <c r="E94" s="28"/>
      <c r="F94" s="28" t="s">
        <v>11</v>
      </c>
      <c r="G94" s="29" t="s">
        <v>12</v>
      </c>
    </row>
    <row r="95" spans="1:8" x14ac:dyDescent="0.25">
      <c r="B95" s="30"/>
      <c r="C95" s="23" t="s">
        <v>193</v>
      </c>
      <c r="D95" s="16"/>
      <c r="E95" s="31"/>
      <c r="F95" s="32" t="s">
        <v>194</v>
      </c>
      <c r="G95" s="33">
        <v>0</v>
      </c>
    </row>
    <row r="96" spans="1:8" x14ac:dyDescent="0.25">
      <c r="B96" s="30" t="s">
        <v>195</v>
      </c>
      <c r="C96" s="23" t="s">
        <v>196</v>
      </c>
      <c r="D96" s="23"/>
      <c r="E96" s="24"/>
      <c r="F96" s="17">
        <v>1566855658.22</v>
      </c>
      <c r="G96" s="33">
        <f>+F96/$F$104</f>
        <v>5.6231385546833955E-2</v>
      </c>
    </row>
    <row r="97" spans="2:7" x14ac:dyDescent="0.25">
      <c r="B97" s="30"/>
      <c r="C97" s="23" t="s">
        <v>197</v>
      </c>
      <c r="D97" s="16"/>
      <c r="E97" s="31"/>
      <c r="F97" s="24" t="s">
        <v>194</v>
      </c>
      <c r="G97" s="33">
        <v>0</v>
      </c>
    </row>
    <row r="98" spans="2:7" x14ac:dyDescent="0.25">
      <c r="B98" s="30"/>
      <c r="C98" s="23" t="s">
        <v>198</v>
      </c>
      <c r="D98" s="16"/>
      <c r="E98" s="31"/>
      <c r="F98" s="24" t="s">
        <v>194</v>
      </c>
      <c r="G98" s="33">
        <v>0</v>
      </c>
    </row>
    <row r="99" spans="2:7" x14ac:dyDescent="0.25">
      <c r="B99" s="30"/>
      <c r="C99" s="23" t="s">
        <v>199</v>
      </c>
      <c r="D99" s="16"/>
      <c r="E99" s="31"/>
      <c r="F99" s="24" t="s">
        <v>194</v>
      </c>
      <c r="G99" s="33">
        <v>0</v>
      </c>
    </row>
    <row r="100" spans="2:7" x14ac:dyDescent="0.25">
      <c r="B100" s="16" t="s">
        <v>128</v>
      </c>
      <c r="C100" s="16" t="s">
        <v>200</v>
      </c>
      <c r="D100" s="16"/>
      <c r="E100" s="31"/>
      <c r="F100" s="17">
        <v>239128144.16</v>
      </c>
      <c r="G100" s="33">
        <f>+F100/$F$104</f>
        <v>8.5818414726443453E-3</v>
      </c>
    </row>
    <row r="101" spans="2:7" x14ac:dyDescent="0.25">
      <c r="B101" s="30"/>
      <c r="C101" s="16"/>
      <c r="D101" s="16"/>
      <c r="E101" s="31"/>
      <c r="F101" s="32"/>
      <c r="G101" s="33"/>
    </row>
    <row r="102" spans="2:7" x14ac:dyDescent="0.25">
      <c r="B102" s="30"/>
      <c r="C102" s="16" t="s">
        <v>201</v>
      </c>
      <c r="D102" s="16"/>
      <c r="E102" s="31"/>
      <c r="F102" s="34">
        <f>SUM(F95:F101)</f>
        <v>1805983802.3800001</v>
      </c>
      <c r="G102" s="33">
        <f>+F102/$F$104</f>
        <v>6.4813227019478295E-2</v>
      </c>
    </row>
    <row r="103" spans="2:7" x14ac:dyDescent="0.25">
      <c r="B103" s="30"/>
      <c r="C103" s="16"/>
      <c r="D103" s="16"/>
      <c r="E103" s="31"/>
      <c r="F103" s="34"/>
      <c r="G103" s="33"/>
    </row>
    <row r="104" spans="2:7" x14ac:dyDescent="0.25">
      <c r="B104" s="35"/>
      <c r="C104" s="36" t="s">
        <v>202</v>
      </c>
      <c r="D104" s="37"/>
      <c r="E104" s="38"/>
      <c r="F104" s="38">
        <f>+F102+F92</f>
        <v>27864432700.400002</v>
      </c>
      <c r="G104" s="39">
        <v>1</v>
      </c>
    </row>
    <row r="105" spans="2:7" x14ac:dyDescent="0.25">
      <c r="F105" s="40"/>
    </row>
    <row r="106" spans="2:7" x14ac:dyDescent="0.25">
      <c r="C106" s="23" t="s">
        <v>203</v>
      </c>
      <c r="D106" s="41">
        <v>17.493332602278322</v>
      </c>
      <c r="F106" s="5">
        <v>0</v>
      </c>
    </row>
    <row r="107" spans="2:7" x14ac:dyDescent="0.25">
      <c r="C107" s="23" t="s">
        <v>204</v>
      </c>
      <c r="D107" s="41">
        <v>8.2104554592613912</v>
      </c>
    </row>
    <row r="108" spans="2:7" x14ac:dyDescent="0.25">
      <c r="C108" s="23" t="s">
        <v>205</v>
      </c>
      <c r="D108" s="41">
        <v>7.1785124843468902</v>
      </c>
    </row>
    <row r="109" spans="2:7" x14ac:dyDescent="0.25">
      <c r="C109" s="23" t="s">
        <v>206</v>
      </c>
      <c r="D109" s="42">
        <v>19.2209</v>
      </c>
    </row>
    <row r="110" spans="2:7" x14ac:dyDescent="0.25">
      <c r="C110" s="23" t="s">
        <v>207</v>
      </c>
      <c r="D110" s="42">
        <v>19.075399999999998</v>
      </c>
    </row>
    <row r="111" spans="2:7" x14ac:dyDescent="0.25">
      <c r="C111" s="23" t="s">
        <v>208</v>
      </c>
      <c r="D111" s="43"/>
    </row>
    <row r="112" spans="2:7" x14ac:dyDescent="0.25">
      <c r="C112" s="23" t="s">
        <v>209</v>
      </c>
      <c r="D112" s="44">
        <v>0</v>
      </c>
    </row>
    <row r="113" spans="2:8" x14ac:dyDescent="0.25">
      <c r="C113" s="23" t="s">
        <v>210</v>
      </c>
      <c r="D113" s="44">
        <v>0</v>
      </c>
      <c r="F113" s="40"/>
      <c r="G113" s="45"/>
    </row>
    <row r="114" spans="2:8" x14ac:dyDescent="0.25">
      <c r="B114" s="46"/>
      <c r="C114" s="47"/>
    </row>
    <row r="115" spans="2:8" x14ac:dyDescent="0.25">
      <c r="B115" s="1"/>
      <c r="C115" s="1"/>
      <c r="D115" s="1"/>
      <c r="E115" s="48"/>
      <c r="F115" s="48"/>
      <c r="G115" s="49"/>
      <c r="H115" s="1"/>
    </row>
    <row r="116" spans="2:8" s="1" customFormat="1" x14ac:dyDescent="0.25">
      <c r="C116" s="50" t="s">
        <v>211</v>
      </c>
      <c r="D116" s="50"/>
      <c r="E116" s="50"/>
      <c r="F116" s="50"/>
      <c r="G116" s="51"/>
    </row>
    <row r="117" spans="2:8" s="1" customFormat="1" x14ac:dyDescent="0.25">
      <c r="C117" s="50" t="s">
        <v>212</v>
      </c>
      <c r="D117" s="50"/>
      <c r="E117" s="50"/>
      <c r="F117" s="50" t="s">
        <v>11</v>
      </c>
      <c r="G117" s="51" t="s">
        <v>12</v>
      </c>
    </row>
    <row r="118" spans="2:8" s="1" customFormat="1" x14ac:dyDescent="0.25">
      <c r="C118" s="14" t="s">
        <v>213</v>
      </c>
      <c r="E118" s="48"/>
      <c r="F118" s="52">
        <f>SUMIF(Table134567685789[[Industry ]],A91,Table134567685789[Market Value])</f>
        <v>19147855938.060001</v>
      </c>
      <c r="G118" s="53">
        <f>+F118/$F$104</f>
        <v>0.68717910549046024</v>
      </c>
    </row>
    <row r="119" spans="2:8" s="1" customFormat="1" x14ac:dyDescent="0.25">
      <c r="C119" s="1" t="s">
        <v>214</v>
      </c>
      <c r="E119" s="48"/>
      <c r="F119" s="52">
        <f>SUMIF(Table134567685789[[Industry ]],A92,Table134567685789[Market Value])</f>
        <v>5925565544.96</v>
      </c>
      <c r="G119" s="53">
        <f>+F119/$F$104</f>
        <v>0.21265695981224614</v>
      </c>
    </row>
    <row r="120" spans="2:8" s="1" customFormat="1" x14ac:dyDescent="0.25">
      <c r="C120" s="1" t="s">
        <v>215</v>
      </c>
      <c r="E120" s="48"/>
      <c r="F120" s="52">
        <f>SUMIF($E$132:$E$139,C120,H132:H139)</f>
        <v>985027415</v>
      </c>
      <c r="G120" s="53">
        <f>+F120/$F$104</f>
        <v>3.5350707677815368E-2</v>
      </c>
    </row>
    <row r="121" spans="2:8" s="1" customFormat="1" x14ac:dyDescent="0.25">
      <c r="C121" s="1" t="s">
        <v>216</v>
      </c>
      <c r="E121" s="48"/>
      <c r="F121" s="52">
        <f>SUM(F118:F120)</f>
        <v>26058448898.02</v>
      </c>
      <c r="G121" s="54">
        <f>SUM(G118:G120)</f>
        <v>0.93518677298052177</v>
      </c>
    </row>
    <row r="122" spans="2:8" s="1" customFormat="1" x14ac:dyDescent="0.25"/>
    <row r="123" spans="2:8" s="1" customFormat="1" x14ac:dyDescent="0.25">
      <c r="C123" s="1" t="s">
        <v>217</v>
      </c>
      <c r="E123" s="48"/>
      <c r="F123" s="52">
        <f t="shared" ref="F123:F129" si="2">SUMIF($E$132:$E$139,C123,H135:H142)</f>
        <v>0</v>
      </c>
      <c r="G123" s="53">
        <f t="shared" ref="G123:G129" si="3">+F123/$F$104</f>
        <v>0</v>
      </c>
    </row>
    <row r="124" spans="2:8" s="1" customFormat="1" x14ac:dyDescent="0.25">
      <c r="C124" s="1" t="s">
        <v>218</v>
      </c>
      <c r="E124" s="48"/>
      <c r="F124" s="52">
        <f t="shared" si="2"/>
        <v>0</v>
      </c>
      <c r="G124" s="53">
        <f t="shared" si="3"/>
        <v>0</v>
      </c>
    </row>
    <row r="125" spans="2:8" s="1" customFormat="1" x14ac:dyDescent="0.25">
      <c r="C125" s="1" t="s">
        <v>219</v>
      </c>
      <c r="E125" s="48"/>
      <c r="F125" s="52">
        <f t="shared" si="2"/>
        <v>0</v>
      </c>
      <c r="G125" s="53">
        <f t="shared" si="3"/>
        <v>0</v>
      </c>
    </row>
    <row r="126" spans="2:8" s="1" customFormat="1" x14ac:dyDescent="0.25">
      <c r="C126" s="1" t="s">
        <v>220</v>
      </c>
      <c r="E126" s="48"/>
      <c r="F126" s="52">
        <f t="shared" si="2"/>
        <v>0</v>
      </c>
      <c r="G126" s="53">
        <f t="shared" si="3"/>
        <v>0</v>
      </c>
    </row>
    <row r="127" spans="2:8" s="1" customFormat="1" x14ac:dyDescent="0.25">
      <c r="C127" s="1" t="s">
        <v>221</v>
      </c>
      <c r="E127" s="48"/>
      <c r="F127" s="52">
        <f>SUMIF($E$132:$E$139,C127,H139:H146)</f>
        <v>0</v>
      </c>
      <c r="G127" s="53">
        <f t="shared" si="3"/>
        <v>0</v>
      </c>
    </row>
    <row r="128" spans="2:8" s="1" customFormat="1" x14ac:dyDescent="0.25">
      <c r="C128" s="1" t="s">
        <v>222</v>
      </c>
      <c r="E128" s="48"/>
      <c r="F128" s="52">
        <f t="shared" si="2"/>
        <v>0</v>
      </c>
      <c r="G128" s="53">
        <f t="shared" si="3"/>
        <v>0</v>
      </c>
    </row>
    <row r="129" spans="2:8" s="1" customFormat="1" x14ac:dyDescent="0.25">
      <c r="C129" s="1" t="s">
        <v>223</v>
      </c>
      <c r="E129" s="48"/>
      <c r="F129" s="52">
        <f t="shared" si="2"/>
        <v>0</v>
      </c>
      <c r="G129" s="53">
        <f t="shared" si="3"/>
        <v>0</v>
      </c>
    </row>
    <row r="130" spans="2:8" s="1" customFormat="1" x14ac:dyDescent="0.25">
      <c r="E130" s="48"/>
      <c r="G130" s="49"/>
    </row>
    <row r="131" spans="2:8" s="1" customFormat="1" x14ac:dyDescent="0.25">
      <c r="E131" s="48"/>
      <c r="G131" s="49"/>
    </row>
    <row r="132" spans="2:8" s="1" customFormat="1" x14ac:dyDescent="0.25">
      <c r="E132" s="1" t="s">
        <v>215</v>
      </c>
      <c r="F132" s="1" t="s">
        <v>190</v>
      </c>
      <c r="G132" s="49">
        <f>SUMIF($H$7:$H$54,F132,$E$7:$E$54)</f>
        <v>0</v>
      </c>
      <c r="H132" s="55">
        <f t="shared" ref="H132:H139" si="4">SUMIF($H$7:$H$91,F132,$F$7:$F$91)</f>
        <v>482494815</v>
      </c>
    </row>
    <row r="133" spans="2:8" s="1" customFormat="1" x14ac:dyDescent="0.25">
      <c r="E133" s="1" t="s">
        <v>215</v>
      </c>
      <c r="F133" s="1" t="s">
        <v>184</v>
      </c>
      <c r="G133" s="49">
        <f>SUMIF($H$7:$H$54,F133,$E$7:$E$54)</f>
        <v>0</v>
      </c>
      <c r="H133" s="55">
        <f t="shared" si="4"/>
        <v>101707800</v>
      </c>
    </row>
    <row r="134" spans="2:8" s="1" customFormat="1" x14ac:dyDescent="0.25">
      <c r="E134" s="1" t="s">
        <v>215</v>
      </c>
      <c r="F134" s="1" t="s">
        <v>224</v>
      </c>
      <c r="G134" s="49">
        <f>H134/$F$104</f>
        <v>0</v>
      </c>
      <c r="H134" s="55">
        <f t="shared" si="4"/>
        <v>0</v>
      </c>
    </row>
    <row r="135" spans="2:8" s="1" customFormat="1" x14ac:dyDescent="0.25">
      <c r="E135" s="1" t="s">
        <v>225</v>
      </c>
      <c r="F135" s="1" t="s">
        <v>226</v>
      </c>
      <c r="G135" s="49">
        <f>SUMIF($H$7:$H$54,F135,$E$7:$E$54)</f>
        <v>0</v>
      </c>
      <c r="H135" s="55">
        <f t="shared" si="4"/>
        <v>0</v>
      </c>
    </row>
    <row r="136" spans="2:8" s="1" customFormat="1" x14ac:dyDescent="0.25">
      <c r="E136" s="1" t="s">
        <v>215</v>
      </c>
      <c r="F136" s="1" t="s">
        <v>187</v>
      </c>
      <c r="G136" s="49">
        <f>SUMIF($H$7:$H$54,F136,$E$7:$E$54)</f>
        <v>0</v>
      </c>
      <c r="H136" s="55">
        <f t="shared" si="4"/>
        <v>400824800</v>
      </c>
    </row>
    <row r="137" spans="2:8" s="1" customFormat="1" x14ac:dyDescent="0.25">
      <c r="E137" s="1" t="s">
        <v>215</v>
      </c>
      <c r="F137" s="1" t="s">
        <v>227</v>
      </c>
      <c r="G137" s="49">
        <f>SUMIF($H$7:$H$54,F137,$E$7:$E$54)</f>
        <v>0</v>
      </c>
      <c r="H137" s="55">
        <f t="shared" si="4"/>
        <v>0</v>
      </c>
    </row>
    <row r="138" spans="2:8" s="1" customFormat="1" x14ac:dyDescent="0.25">
      <c r="E138" s="1" t="s">
        <v>217</v>
      </c>
      <c r="F138" s="1" t="s">
        <v>228</v>
      </c>
      <c r="G138" s="49">
        <f>SUMIF($H$7:$H$54,F138,$E$7:$E$54)</f>
        <v>0</v>
      </c>
      <c r="H138" s="55">
        <f t="shared" si="4"/>
        <v>0</v>
      </c>
    </row>
    <row r="139" spans="2:8" s="1" customFormat="1" x14ac:dyDescent="0.25">
      <c r="E139" s="1" t="s">
        <v>215</v>
      </c>
      <c r="F139" s="1" t="s">
        <v>229</v>
      </c>
      <c r="G139" s="49">
        <f>SUMIF($H$7:$H$54,F139,$E$7:$E$54)</f>
        <v>0</v>
      </c>
      <c r="H139" s="55">
        <f t="shared" si="4"/>
        <v>0</v>
      </c>
    </row>
    <row r="140" spans="2:8" s="1" customFormat="1" x14ac:dyDescent="0.25">
      <c r="E140" s="48"/>
      <c r="G140" s="56">
        <f>SUM(G130:G139)</f>
        <v>0</v>
      </c>
      <c r="H140" s="1">
        <f>SUM(H130:H139)</f>
        <v>985027415</v>
      </c>
    </row>
    <row r="141" spans="2:8" s="1" customFormat="1" x14ac:dyDescent="0.25">
      <c r="E141" s="48"/>
      <c r="G141" s="49"/>
    </row>
    <row r="142" spans="2:8" s="1" customFormat="1" x14ac:dyDescent="0.25">
      <c r="B142" s="3"/>
      <c r="C142" s="3"/>
      <c r="D142" s="3"/>
      <c r="E142" s="5"/>
      <c r="F142" s="3"/>
      <c r="G142" s="8"/>
      <c r="H142" s="3"/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2026-03-06T09:44:28Z</dcterms:created>
  <dcterms:modified xsi:type="dcterms:W3CDTF">2026-03-06T09:44:30Z</dcterms:modified>
</cp:coreProperties>
</file>