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456E3C6-5090-4019-9250-70E24FFD5EC8}" xr6:coauthVersionLast="47" xr6:coauthVersionMax="47" xr10:uidLastSave="{00000000-0000-0000-0000-000000000000}"/>
  <bookViews>
    <workbookView xWindow="-120" yWindow="-120" windowWidth="20730" windowHeight="11040" xr2:uid="{6DAFB918-0E0B-453D-AA95-B2EDDFC49699}"/>
  </bookViews>
  <sheets>
    <sheet name="Port_SF" sheetId="1" r:id="rId1"/>
  </sheets>
  <externalReferences>
    <externalReference r:id="rId2"/>
  </externalReferences>
  <definedNames>
    <definedName name="_xlnm._FilterDatabase" localSheetId="0" hidden="1">Port_SF!$C$6:$H$53</definedName>
    <definedName name="IN" localSheetId="0">#REF!</definedName>
    <definedName name="IN">#REF!</definedName>
    <definedName name="_xlnm.Print_Area" localSheetId="0">Port_SF!$B$2:$G$81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F82" i="1" s="1"/>
  <c r="G82" i="1" s="1"/>
  <c r="G94" i="1"/>
  <c r="F91" i="1"/>
  <c r="G91" i="1" s="1"/>
  <c r="F90" i="1"/>
  <c r="G90" i="1" s="1"/>
  <c r="F89" i="1"/>
  <c r="F88" i="1"/>
  <c r="F87" i="1"/>
  <c r="F86" i="1"/>
  <c r="G86" i="1" s="1"/>
  <c r="F85" i="1"/>
  <c r="G85" i="1" s="1"/>
  <c r="F84" i="1"/>
  <c r="G84" i="1" s="1"/>
  <c r="F83" i="1"/>
  <c r="G83" i="1" s="1"/>
  <c r="F81" i="1"/>
  <c r="G81" i="1" s="1"/>
  <c r="F80" i="1"/>
  <c r="F64" i="1"/>
  <c r="F66" i="1" s="1"/>
  <c r="F54" i="1"/>
  <c r="G54" i="1" l="1"/>
  <c r="G87" i="1"/>
  <c r="G51" i="1"/>
  <c r="G43" i="1"/>
  <c r="G35" i="1"/>
  <c r="G27" i="1"/>
  <c r="G19" i="1"/>
  <c r="G11" i="1"/>
  <c r="G64" i="1"/>
  <c r="G50" i="1"/>
  <c r="G42" i="1"/>
  <c r="G34" i="1"/>
  <c r="G26" i="1"/>
  <c r="G18" i="1"/>
  <c r="G10" i="1"/>
  <c r="G46" i="1"/>
  <c r="G38" i="1"/>
  <c r="G30" i="1"/>
  <c r="G22" i="1"/>
  <c r="G14" i="1"/>
  <c r="G13" i="1"/>
  <c r="G49" i="1"/>
  <c r="G41" i="1"/>
  <c r="G33" i="1"/>
  <c r="G25" i="1"/>
  <c r="G17" i="1"/>
  <c r="G9" i="1"/>
  <c r="G44" i="1"/>
  <c r="G12" i="1"/>
  <c r="G62" i="1"/>
  <c r="G48" i="1"/>
  <c r="G40" i="1"/>
  <c r="G32" i="1"/>
  <c r="G24" i="1"/>
  <c r="G16" i="1"/>
  <c r="G8" i="1"/>
  <c r="G29" i="1"/>
  <c r="G36" i="1"/>
  <c r="G20" i="1"/>
  <c r="G58" i="1"/>
  <c r="G47" i="1"/>
  <c r="G39" i="1"/>
  <c r="G31" i="1"/>
  <c r="G23" i="1"/>
  <c r="G15" i="1"/>
  <c r="G7" i="1"/>
  <c r="G45" i="1"/>
  <c r="G37" i="1"/>
  <c r="G21" i="1"/>
  <c r="G52" i="1"/>
  <c r="G28" i="1"/>
  <c r="G88" i="1"/>
  <c r="G80" i="1"/>
  <c r="G89" i="1"/>
</calcChain>
</file>

<file path=xl/sharedStrings.xml><?xml version="1.0" encoding="utf-8"?>
<sst xmlns="http://schemas.openxmlformats.org/spreadsheetml/2006/main" count="214" uniqueCount="178">
  <si>
    <t>NAME OF PENSION FUND</t>
  </si>
  <si>
    <t>ADITYA BIRLA SUN LIFE PENSION FUND MANAGEMENT LIMITED</t>
  </si>
  <si>
    <t>ABSLPL-SFP</t>
  </si>
  <si>
    <t>SCHEME NAME</t>
  </si>
  <si>
    <t>Scheme Secure Fund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</si>
  <si>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</si>
  <si>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</si>
  <si>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</si>
  <si>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</si>
  <si>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</si>
  <si>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</si>
  <si>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</si>
  <si>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</si>
  <si>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</si>
  <si>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INE002A01018</t>
  </si>
  <si>
    <t>RELIANCE INDUSTRIES LIMITED</t>
  </si>
  <si>
    <t>Production of liquid and gaseous fuels, illuminating oils, lubricating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</si>
  <si>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</si>
  <si>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</si>
  <si>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</si>
  <si>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</si>
  <si>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</si>
  <si>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</si>
  <si>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</si>
  <si>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</si>
  <si>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</si>
  <si>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</si>
  <si>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</si>
  <si>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</si>
  <si>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</si>
  <si>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</si>
  <si>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</si>
  <si>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</si>
  <si>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</si>
  <si>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</si>
  <si>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</si>
  <si>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INE062A01020</t>
  </si>
  <si>
    <t>STATE BANK OF INDIA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</si>
  <si>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</si>
  <si>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</si>
  <si>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</si>
  <si>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</si>
  <si>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</si>
  <si>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</si>
  <si>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</si>
  <si>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</si>
  <si>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</si>
  <si>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</si>
  <si>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</si>
  <si>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</si>
  <si>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</si>
  <si>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</si>
  <si>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</si>
  <si>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Manufacture of soap all forms</t>
  </si>
  <si>
    <t>INE121A01024</t>
  </si>
  <si>
    <t>CHOLAMANDALAM INVESTMENT AND FINANCE COMPANY</t>
  </si>
  <si>
    <t>Other credit granting</t>
  </si>
  <si>
    <t>INE123W01016</t>
  </si>
  <si>
    <t>SBI LIFE INSURANCE COMPANY LIMITED</t>
  </si>
  <si>
    <t>Life insurance</t>
  </si>
  <si>
    <t>INE158A01026</t>
  </si>
  <si>
    <t>HERO MOTOCORP LIMITED</t>
  </si>
  <si>
    <t>Manufacture of motorcycles, scooters, mopeds etc. and their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</si>
  <si>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</si>
  <si>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</si>
  <si>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</si>
  <si>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</si>
  <si>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</si>
  <si>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</si>
  <si>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</si>
  <si>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</si>
  <si>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</si>
  <si>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</si>
  <si>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</si>
  <si>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</si>
  <si>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</si>
  <si>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</si>
  <si>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INE237A01036</t>
  </si>
  <si>
    <t>KOTAK MAHINDRA BANK LIMITED</t>
  </si>
  <si>
    <t>INE238A01034</t>
  </si>
  <si>
    <t>AXIS BANK</t>
  </si>
  <si>
    <t>INE263A01024</t>
  </si>
  <si>
    <t>BHARAT ELECTRONICS LIMITED</t>
  </si>
  <si>
    <t>Manufacture of radar equipment, GPS devices, search, detection, navig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</si>
  <si>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</si>
  <si>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</si>
  <si>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</si>
  <si>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</si>
  <si>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</si>
  <si>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</si>
  <si>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</si>
  <si>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</si>
  <si>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</si>
  <si>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</si>
  <si>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INE361B01024</t>
  </si>
  <si>
    <t>DIVI'S LABORATORIES LTD</t>
  </si>
  <si>
    <t>INE397D01024</t>
  </si>
  <si>
    <t>BHARTI AIRTEL LTD</t>
  </si>
  <si>
    <t>Activities of maintaining and operating pageing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</si>
  <si>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</si>
  <si>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</si>
  <si>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</si>
  <si>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</si>
  <si>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</si>
  <si>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</si>
  <si>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</si>
  <si>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</si>
  <si>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</si>
  <si>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</si>
  <si>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INE585B01010</t>
  </si>
  <si>
    <t>MARUTI SUZUKI INDIA LTD.</t>
  </si>
  <si>
    <t>Manufacture of passenger cars</t>
  </si>
  <si>
    <t>INE591G01025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</si>
  <si>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</si>
  <si>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</si>
  <si>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</si>
  <si>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</si>
  <si>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</si>
  <si>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</si>
  <si>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INE721A01047</t>
  </si>
  <si>
    <t>SHRIRAM FINANCE LIMITED</t>
  </si>
  <si>
    <t>INE733E01010</t>
  </si>
  <si>
    <t>NTPC LIMITED</t>
  </si>
  <si>
    <t>Electric power generation by coal based thermal power plants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</si>
  <si>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</si>
  <si>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</si>
  <si>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</si>
  <si>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</si>
  <si>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</si>
  <si>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</si>
  <si>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</si>
  <si>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</si>
  <si>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INE860A01027</t>
  </si>
  <si>
    <t>HCL Technologies Limited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</si>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</sst>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0" xfId="1" applyFont="1" applyFill="1"/>
    <xf numFmtId="0" fontId="2" fillId="0" borderId="0" xfId="1"/>
    <xf numFmtId="164" fontId="0" fillId="0" borderId="0" xfId="2" applyFont="1"/>
    <xf numFmtId="0" fontId="4" fillId="0" borderId="0" xfId="1" applyFont="1"/>
    <xf numFmtId="0" fontId="4" fillId="0" borderId="0" xfId="1" applyFont="1" applyAlignment="1">
      <alignment horizontal="left"/>
    </xf>
    <xf numFmtId="0" fontId="4" fillId="3" borderId="1" xfId="1" applyFont="1" applyFill="1" applyBorder="1"/>
    <xf numFmtId="0" fontId="4" fillId="3" borderId="2" xfId="1" applyFont="1" applyFill="1" applyBorder="1"/>
    <xf numFmtId="164" fontId="4" fillId="3" borderId="2" xfId="2" applyFont="1" applyFill="1" applyBorder="1"/>
    <xf numFmtId="0" fontId="4" fillId="3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3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6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10" fontId="0" fillId="0" borderId="0" xfId="3" applyNumberFormat="1" applyFont="1"/>
    <xf numFmtId="10" fontId="7" fillId="2" borderId="0" xfId="3" applyNumberFormat="1" applyFont="1" applyFill="1" applyBorder="1"/>
    <xf numFmtId="164" fontId="7" fillId="2" borderId="0" xfId="2" applyFont="1" applyFill="1" applyBorder="1"/>
    <xf numFmtId="0" fontId="3" fillId="2" borderId="0" xfId="1" applyFont="1" applyFill="1"/>
    <xf numFmtId="165" fontId="7" fillId="2" borderId="0" xfId="2" applyNumberFormat="1" applyFont="1" applyFill="1" applyBorder="1" applyAlignment="1">
      <alignment vertical="top"/>
    </xf>
    <xf numFmtId="10" fontId="7" fillId="2" borderId="0" xfId="3" applyNumberFormat="1" applyFont="1" applyFill="1" applyBorder="1" applyAlignment="1">
      <alignment vertical="center"/>
    </xf>
  </cellXfs>
  <cellStyles count="4">
    <cellStyle name="Comma 2 14" xfId="2" xr:uid="{6F26745F-27D5-4D59-980C-02FB35B6A823}"/>
    <cellStyle name="Normal" xfId="0" builtinId="0"/>
    <cellStyle name="Normal 2 14" xfId="1" xr:uid="{3BA69A1C-4806-4711-A951-E57813720B56}"/>
    <cellStyle name="Percent 2 13" xfId="3" xr:uid="{104E297F-EC3A-4C7C-8B93-D65E8E245B5D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BF116C-E9EB-4579-83AC-E6675883A0E8}" name="Table134567681617" displayName="Table134567681617" ref="B6:H53" totalsRowShown="0" headerRowDxfId="11" dataDxfId="10" headerRowBorderDxfId="8" tableBorderDxfId="9" totalsRowBorderDxfId="7">
  <sortState xmlns:xlrd2="http://schemas.microsoft.com/office/spreadsheetml/2017/richdata2" ref="B7:H52">
    <sortCondition descending="1" ref="F6:F52"/>
  </sortState>
  <tableColumns count="7">
    <tableColumn id="1" xr3:uid="{F195A9EB-130F-440C-A9ED-9624C44BF3BB}" name="ISIN No." dataDxfId="6"/>
    <tableColumn id="2" xr3:uid="{C8F3C715-DF19-444D-8899-D2DCA205E041}" name="Name of the Instrument" dataDxfId="5"/>
    <tableColumn id="3" xr3:uid="{C93152EF-E789-4374-8673-C43987004A5A}" name="Industry " dataDxfId="4"/>
    <tableColumn id="4" xr3:uid="{DA5ABA00-EE05-4366-B0B5-E60430F3A962}" name="Quantity" dataDxfId="3"/>
    <tableColumn id="5" xr3:uid="{765EEFFE-D8E5-4412-8295-A7B940313138}" name="Market Value" dataDxfId="2"/>
    <tableColumn id="6" xr3:uid="{72EA2B0E-976D-4FC2-B138-93BB0FDA0466}" name="% of Portfolio" dataDxfId="1">
      <calculatedColumnFormula>+F7/$F$66</calculatedColumnFormula>
    </tableColumn>
    <tableColumn id="7" xr3:uid="{B7DFDA14-4E6D-4EB0-9D45-8A15E649F81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901C-231D-4B5B-A4CA-2FBAD47EF400}">
  <sheetPr>
    <tabColor rgb="FF7030A0"/>
  </sheetPr>
  <dimension ref="A1:H102"/>
  <sheetViews>
    <sheetView showGridLines="0" tabSelected="1" topLeftCell="B1" zoomScaleNormal="10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39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</row>
    <row r="2" spans="1:8" s="2" customFormat="1" x14ac:dyDescent="0.25">
      <c r="A2" s="1"/>
      <c r="B2" s="4" t="s">
        <v>0</v>
      </c>
      <c r="D2" s="5" t="s">
        <v>1</v>
      </c>
      <c r="E2" s="3"/>
    </row>
    <row r="3" spans="1:8" s="2" customFormat="1" x14ac:dyDescent="0.25">
      <c r="A3" s="1" t="s">
        <v>2</v>
      </c>
      <c r="B3" s="4" t="s">
        <v>3</v>
      </c>
      <c r="D3" s="4" t="s">
        <v>4</v>
      </c>
      <c r="E3" s="3"/>
    </row>
    <row r="4" spans="1:8" s="2" customFormat="1" x14ac:dyDescent="0.25">
      <c r="A4" s="1"/>
      <c r="B4" s="4" t="s">
        <v>5</v>
      </c>
      <c r="D4" s="4" t="s">
        <v>6</v>
      </c>
      <c r="E4" s="3"/>
    </row>
    <row r="5" spans="1:8" s="2" customFormat="1" x14ac:dyDescent="0.25">
      <c r="A5" s="1"/>
      <c r="E5" s="3"/>
    </row>
    <row r="6" spans="1:8" s="2" customFormat="1" x14ac:dyDescent="0.25">
      <c r="A6" s="1"/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s="2" customFormat="1" x14ac:dyDescent="0.25">
      <c r="A7" s="10"/>
      <c r="B7" s="11" t="s">
        <v>14</v>
      </c>
      <c r="C7" s="12" t="s">
        <v>15</v>
      </c>
      <c r="D7" s="12" t="s">
        <v>16</v>
      </c>
      <c r="E7" s="13">
        <v>100</v>
      </c>
      <c r="F7" s="13">
        <v>139390</v>
      </c>
      <c r="G7" s="14">
        <f t="shared" ref="G7:G52" si="0">+F7/$F$66</f>
        <v>1.4357401528892796E-2</v>
      </c>
      <c r="H7" s="15"/>
    </row>
    <row r="8" spans="1:8" s="2" customFormat="1" x14ac:dyDescent="0.25">
      <c r="A8" s="10"/>
      <c r="B8" s="11" t="s">
        <v>17</v>
      </c>
      <c r="C8" s="12" t="s">
        <v>18</v>
      </c>
      <c r="D8" s="12" t="s">
        <v>19</v>
      </c>
      <c r="E8" s="13">
        <v>15</v>
      </c>
      <c r="F8" s="13">
        <v>19501.5</v>
      </c>
      <c r="G8" s="14">
        <f t="shared" si="0"/>
        <v>2.0086868922856941E-3</v>
      </c>
      <c r="H8" s="15"/>
    </row>
    <row r="9" spans="1:8" s="2" customFormat="1" x14ac:dyDescent="0.25">
      <c r="A9" s="10"/>
      <c r="B9" s="11" t="s">
        <v>20</v>
      </c>
      <c r="C9" s="12" t="s">
        <v>21</v>
      </c>
      <c r="D9" s="12" t="s">
        <v>22</v>
      </c>
      <c r="E9" s="13">
        <v>35</v>
      </c>
      <c r="F9" s="13">
        <v>149740.5</v>
      </c>
      <c r="G9" s="14">
        <f t="shared" si="0"/>
        <v>1.5423520221229441E-2</v>
      </c>
      <c r="H9" s="15"/>
    </row>
    <row r="10" spans="1:8" s="2" customFormat="1" x14ac:dyDescent="0.25">
      <c r="A10" s="10"/>
      <c r="B10" s="11" t="s">
        <v>23</v>
      </c>
      <c r="C10" s="12" t="s">
        <v>24</v>
      </c>
      <c r="D10" s="12" t="s">
        <v>25</v>
      </c>
      <c r="E10" s="13">
        <v>151</v>
      </c>
      <c r="F10" s="13">
        <v>48614.45</v>
      </c>
      <c r="G10" s="14">
        <f t="shared" si="0"/>
        <v>5.0073690993348331E-3</v>
      </c>
      <c r="H10" s="15"/>
    </row>
    <row r="11" spans="1:8" s="2" customFormat="1" x14ac:dyDescent="0.25">
      <c r="A11" s="10"/>
      <c r="B11" s="11" t="s">
        <v>26</v>
      </c>
      <c r="C11" s="12" t="s">
        <v>27</v>
      </c>
      <c r="D11" s="12" t="s">
        <v>16</v>
      </c>
      <c r="E11" s="13">
        <v>100</v>
      </c>
      <c r="F11" s="13">
        <v>38540</v>
      </c>
      <c r="G11" s="14">
        <f t="shared" si="0"/>
        <v>3.969684015521403E-3</v>
      </c>
      <c r="H11" s="15"/>
    </row>
    <row r="12" spans="1:8" s="2" customFormat="1" x14ac:dyDescent="0.25">
      <c r="A12" s="10"/>
      <c r="B12" s="11" t="s">
        <v>28</v>
      </c>
      <c r="C12" s="12" t="s">
        <v>29</v>
      </c>
      <c r="D12" s="12" t="s">
        <v>30</v>
      </c>
      <c r="E12" s="13">
        <v>60</v>
      </c>
      <c r="F12" s="13">
        <v>55482</v>
      </c>
      <c r="G12" s="14">
        <f t="shared" si="0"/>
        <v>5.7147381564389855E-3</v>
      </c>
      <c r="H12" s="15"/>
    </row>
    <row r="13" spans="1:8" s="2" customFormat="1" x14ac:dyDescent="0.25">
      <c r="A13" s="10"/>
      <c r="B13" s="11" t="s">
        <v>31</v>
      </c>
      <c r="C13" s="12" t="s">
        <v>32</v>
      </c>
      <c r="D13" s="12" t="s">
        <v>25</v>
      </c>
      <c r="E13" s="13">
        <v>150</v>
      </c>
      <c r="F13" s="13">
        <v>133162.5</v>
      </c>
      <c r="G13" s="14">
        <f t="shared" si="0"/>
        <v>1.3715958684921351E-2</v>
      </c>
      <c r="H13" s="15"/>
    </row>
    <row r="14" spans="1:8" s="2" customFormat="1" x14ac:dyDescent="0.25">
      <c r="A14" s="10"/>
      <c r="B14" s="11" t="s">
        <v>33</v>
      </c>
      <c r="C14" s="12" t="s">
        <v>34</v>
      </c>
      <c r="D14" s="12" t="s">
        <v>35</v>
      </c>
      <c r="E14" s="13">
        <v>20</v>
      </c>
      <c r="F14" s="13">
        <v>34740</v>
      </c>
      <c r="G14" s="14">
        <f t="shared" si="0"/>
        <v>3.5782777036640775E-3</v>
      </c>
      <c r="H14" s="15"/>
    </row>
    <row r="15" spans="1:8" s="2" customFormat="1" x14ac:dyDescent="0.25">
      <c r="A15" s="10"/>
      <c r="B15" s="11" t="s">
        <v>36</v>
      </c>
      <c r="C15" s="12" t="s">
        <v>37</v>
      </c>
      <c r="D15" s="12" t="s">
        <v>25</v>
      </c>
      <c r="E15" s="13">
        <v>152</v>
      </c>
      <c r="F15" s="13">
        <v>182658.4</v>
      </c>
      <c r="G15" s="14">
        <f t="shared" si="0"/>
        <v>1.881411859835793E-2</v>
      </c>
      <c r="H15" s="15"/>
    </row>
    <row r="16" spans="1:8" s="2" customFormat="1" x14ac:dyDescent="0.25">
      <c r="A16" s="10"/>
      <c r="B16" s="11" t="s">
        <v>38</v>
      </c>
      <c r="C16" s="12" t="s">
        <v>39</v>
      </c>
      <c r="D16" s="12" t="s">
        <v>40</v>
      </c>
      <c r="E16" s="13">
        <v>65</v>
      </c>
      <c r="F16" s="13">
        <v>32526</v>
      </c>
      <c r="G16" s="14">
        <f t="shared" si="0"/>
        <v>3.3502320261766779E-3</v>
      </c>
      <c r="H16" s="15"/>
    </row>
    <row r="17" spans="1:8" s="2" customFormat="1" x14ac:dyDescent="0.25">
      <c r="A17" s="10"/>
      <c r="B17" s="11" t="s">
        <v>41</v>
      </c>
      <c r="C17" s="12" t="s">
        <v>42</v>
      </c>
      <c r="D17" s="12" t="s">
        <v>43</v>
      </c>
      <c r="E17" s="13">
        <v>210</v>
      </c>
      <c r="F17" s="13">
        <v>44589.3</v>
      </c>
      <c r="G17" s="14">
        <f t="shared" si="0"/>
        <v>4.5927719634999611E-3</v>
      </c>
      <c r="H17" s="15"/>
    </row>
    <row r="18" spans="1:8" s="2" customFormat="1" x14ac:dyDescent="0.25">
      <c r="A18" s="10"/>
      <c r="B18" s="11" t="s">
        <v>44</v>
      </c>
      <c r="C18" s="12" t="s">
        <v>45</v>
      </c>
      <c r="D18" s="12" t="s">
        <v>35</v>
      </c>
      <c r="E18" s="13">
        <v>30</v>
      </c>
      <c r="F18" s="13">
        <v>38589</v>
      </c>
      <c r="G18" s="14">
        <f t="shared" si="0"/>
        <v>3.9747310969111427E-3</v>
      </c>
      <c r="H18" s="15"/>
    </row>
    <row r="19" spans="1:8" s="2" customFormat="1" x14ac:dyDescent="0.25">
      <c r="A19" s="10"/>
      <c r="B19" s="11" t="s">
        <v>46</v>
      </c>
      <c r="C19" s="12" t="s">
        <v>47</v>
      </c>
      <c r="D19" s="12" t="s">
        <v>25</v>
      </c>
      <c r="E19" s="13">
        <v>170</v>
      </c>
      <c r="F19" s="13">
        <v>234413</v>
      </c>
      <c r="G19" s="14">
        <f t="shared" si="0"/>
        <v>2.4144928363529286E-2</v>
      </c>
      <c r="H19" s="15"/>
    </row>
    <row r="20" spans="1:8" s="2" customFormat="1" x14ac:dyDescent="0.25">
      <c r="A20" s="10"/>
      <c r="B20" s="11" t="s">
        <v>48</v>
      </c>
      <c r="C20" s="12" t="s">
        <v>49</v>
      </c>
      <c r="D20" s="12" t="s">
        <v>50</v>
      </c>
      <c r="E20" s="13">
        <v>30</v>
      </c>
      <c r="F20" s="13">
        <v>101922</v>
      </c>
      <c r="G20" s="14">
        <f t="shared" si="0"/>
        <v>1.0498135293979565E-2</v>
      </c>
      <c r="H20" s="15"/>
    </row>
    <row r="21" spans="1:8" s="2" customFormat="1" x14ac:dyDescent="0.25">
      <c r="A21" s="10"/>
      <c r="B21" s="11" t="s">
        <v>51</v>
      </c>
      <c r="C21" s="12" t="s">
        <v>52</v>
      </c>
      <c r="D21" s="12" t="s">
        <v>53</v>
      </c>
      <c r="E21" s="13">
        <v>30</v>
      </c>
      <c r="F21" s="13">
        <v>36525</v>
      </c>
      <c r="G21" s="14">
        <f t="shared" si="0"/>
        <v>3.7621356685760055E-3</v>
      </c>
      <c r="H21" s="15"/>
    </row>
    <row r="22" spans="1:8" s="2" customFormat="1" x14ac:dyDescent="0.25">
      <c r="A22" s="10"/>
      <c r="B22" s="11" t="s">
        <v>54</v>
      </c>
      <c r="C22" s="12" t="s">
        <v>55</v>
      </c>
      <c r="D22" s="12" t="s">
        <v>56</v>
      </c>
      <c r="E22" s="13">
        <v>35</v>
      </c>
      <c r="F22" s="13">
        <v>60578</v>
      </c>
      <c r="G22" s="14">
        <f t="shared" si="0"/>
        <v>6.2396346209718616E-3</v>
      </c>
      <c r="H22" s="15"/>
    </row>
    <row r="23" spans="1:8" s="2" customFormat="1" x14ac:dyDescent="0.25">
      <c r="A23" s="10"/>
      <c r="B23" s="11" t="s">
        <v>57</v>
      </c>
      <c r="C23" s="12" t="s">
        <v>58</v>
      </c>
      <c r="D23" s="12" t="s">
        <v>59</v>
      </c>
      <c r="E23" s="13">
        <v>15</v>
      </c>
      <c r="F23" s="13">
        <v>30558</v>
      </c>
      <c r="G23" s="14">
        <f t="shared" si="0"/>
        <v>3.1475247572989892E-3</v>
      </c>
      <c r="H23" s="15"/>
    </row>
    <row r="24" spans="1:8" s="2" customFormat="1" x14ac:dyDescent="0.25">
      <c r="A24" s="10"/>
      <c r="B24" s="11" t="s">
        <v>60</v>
      </c>
      <c r="C24" s="12" t="s">
        <v>61</v>
      </c>
      <c r="D24" s="12" t="s">
        <v>62</v>
      </c>
      <c r="E24" s="13">
        <v>10</v>
      </c>
      <c r="F24" s="13">
        <v>57100</v>
      </c>
      <c r="G24" s="14">
        <f t="shared" si="0"/>
        <v>5.8813948439613937E-3</v>
      </c>
      <c r="H24" s="15"/>
    </row>
    <row r="25" spans="1:8" s="2" customFormat="1" x14ac:dyDescent="0.25">
      <c r="A25" s="10"/>
      <c r="B25" s="11" t="s">
        <v>63</v>
      </c>
      <c r="C25" s="12" t="s">
        <v>64</v>
      </c>
      <c r="D25" s="12" t="s">
        <v>65</v>
      </c>
      <c r="E25" s="13">
        <v>35</v>
      </c>
      <c r="F25" s="13">
        <v>39935</v>
      </c>
      <c r="G25" s="14">
        <f t="shared" si="0"/>
        <v>4.1133713326374473E-3</v>
      </c>
      <c r="H25" s="15"/>
    </row>
    <row r="26" spans="1:8" s="2" customFormat="1" x14ac:dyDescent="0.25">
      <c r="A26" s="10"/>
      <c r="B26" s="11" t="s">
        <v>66</v>
      </c>
      <c r="C26" s="12" t="s">
        <v>67</v>
      </c>
      <c r="D26" s="12" t="s">
        <v>68</v>
      </c>
      <c r="E26" s="13">
        <v>5</v>
      </c>
      <c r="F26" s="13">
        <v>19251</v>
      </c>
      <c r="G26" s="14">
        <f t="shared" si="0"/>
        <v>1.9828849762014151E-3</v>
      </c>
      <c r="H26" s="15"/>
    </row>
    <row r="27" spans="1:8" s="2" customFormat="1" x14ac:dyDescent="0.25">
      <c r="A27" s="10"/>
      <c r="B27" s="11" t="s">
        <v>69</v>
      </c>
      <c r="C27" s="12" t="s">
        <v>70</v>
      </c>
      <c r="D27" s="12" t="s">
        <v>71</v>
      </c>
      <c r="E27" s="13">
        <v>90</v>
      </c>
      <c r="F27" s="13">
        <v>40626</v>
      </c>
      <c r="G27" s="14">
        <f t="shared" si="0"/>
        <v>4.1845454803988722E-3</v>
      </c>
      <c r="H27" s="15"/>
    </row>
    <row r="28" spans="1:8" s="2" customFormat="1" x14ac:dyDescent="0.25">
      <c r="A28" s="10"/>
      <c r="B28" s="11" t="s">
        <v>72</v>
      </c>
      <c r="C28" s="12" t="s">
        <v>73</v>
      </c>
      <c r="D28" s="12" t="s">
        <v>74</v>
      </c>
      <c r="E28" s="13">
        <v>250</v>
      </c>
      <c r="F28" s="13">
        <v>69925</v>
      </c>
      <c r="G28" s="14">
        <f t="shared" si="0"/>
        <v>7.202391146479868E-3</v>
      </c>
      <c r="H28" s="15"/>
    </row>
    <row r="29" spans="1:8" s="2" customFormat="1" x14ac:dyDescent="0.25">
      <c r="A29" s="10"/>
      <c r="B29" s="11" t="s">
        <v>75</v>
      </c>
      <c r="C29" s="12" t="s">
        <v>76</v>
      </c>
      <c r="D29" s="12" t="s">
        <v>19</v>
      </c>
      <c r="E29" s="13">
        <v>5</v>
      </c>
      <c r="F29" s="13">
        <v>22310</v>
      </c>
      <c r="G29" s="14">
        <f t="shared" si="0"/>
        <v>2.2979670572465622E-3</v>
      </c>
      <c r="H29" s="15"/>
    </row>
    <row r="30" spans="1:8" s="2" customFormat="1" x14ac:dyDescent="0.25">
      <c r="A30" s="10"/>
      <c r="B30" s="11" t="s">
        <v>77</v>
      </c>
      <c r="C30" s="12" t="s">
        <v>78</v>
      </c>
      <c r="D30" s="12" t="s">
        <v>25</v>
      </c>
      <c r="E30" s="13">
        <v>175</v>
      </c>
      <c r="F30" s="13">
        <v>72660</v>
      </c>
      <c r="G30" s="14">
        <f t="shared" si="0"/>
        <v>7.4841006893561273E-3</v>
      </c>
      <c r="H30" s="15"/>
    </row>
    <row r="31" spans="1:8" s="2" customFormat="1" x14ac:dyDescent="0.25">
      <c r="A31" s="10"/>
      <c r="B31" s="11" t="s">
        <v>79</v>
      </c>
      <c r="C31" s="12" t="s">
        <v>80</v>
      </c>
      <c r="D31" s="12" t="s">
        <v>25</v>
      </c>
      <c r="E31" s="13">
        <v>55</v>
      </c>
      <c r="F31" s="13">
        <v>76114.5</v>
      </c>
      <c r="G31" s="14">
        <f t="shared" si="0"/>
        <v>7.8399199273327409E-3</v>
      </c>
      <c r="H31" s="15"/>
    </row>
    <row r="32" spans="1:8" s="2" customFormat="1" x14ac:dyDescent="0.25">
      <c r="A32" s="10"/>
      <c r="B32" s="11" t="s">
        <v>81</v>
      </c>
      <c r="C32" s="12" t="s">
        <v>82</v>
      </c>
      <c r="D32" s="12" t="s">
        <v>83</v>
      </c>
      <c r="E32" s="13">
        <v>100</v>
      </c>
      <c r="F32" s="13">
        <v>44470</v>
      </c>
      <c r="G32" s="14">
        <f t="shared" si="0"/>
        <v>4.5804838653408612E-3</v>
      </c>
      <c r="H32" s="15"/>
    </row>
    <row r="33" spans="1:8" s="2" customFormat="1" x14ac:dyDescent="0.25">
      <c r="A33" s="10"/>
      <c r="B33" s="11" t="s">
        <v>84</v>
      </c>
      <c r="C33" s="12" t="s">
        <v>85</v>
      </c>
      <c r="D33" s="12" t="s">
        <v>86</v>
      </c>
      <c r="E33" s="13">
        <v>20</v>
      </c>
      <c r="F33" s="13">
        <v>86550</v>
      </c>
      <c r="G33" s="14">
        <f t="shared" si="0"/>
        <v>8.9147937608556674E-3</v>
      </c>
      <c r="H33" s="15"/>
    </row>
    <row r="34" spans="1:8" s="2" customFormat="1" x14ac:dyDescent="0.25">
      <c r="A34" s="10"/>
      <c r="B34" s="11" t="s">
        <v>87</v>
      </c>
      <c r="C34" s="12" t="s">
        <v>88</v>
      </c>
      <c r="D34" s="12" t="s">
        <v>56</v>
      </c>
      <c r="E34" s="13">
        <v>50</v>
      </c>
      <c r="F34" s="13">
        <v>49795</v>
      </c>
      <c r="G34" s="14">
        <f t="shared" si="0"/>
        <v>5.1289677102461925E-3</v>
      </c>
      <c r="H34" s="15"/>
    </row>
    <row r="35" spans="1:8" s="2" customFormat="1" x14ac:dyDescent="0.25">
      <c r="A35" s="10"/>
      <c r="B35" s="11" t="s">
        <v>89</v>
      </c>
      <c r="C35" s="12" t="s">
        <v>90</v>
      </c>
      <c r="D35" s="12" t="s">
        <v>91</v>
      </c>
      <c r="E35" s="13">
        <v>5</v>
      </c>
      <c r="F35" s="13">
        <v>24491.5</v>
      </c>
      <c r="G35" s="14">
        <f t="shared" si="0"/>
        <v>2.5226651807509718E-3</v>
      </c>
      <c r="H35" s="15"/>
    </row>
    <row r="36" spans="1:8" s="2" customFormat="1" x14ac:dyDescent="0.25">
      <c r="A36" s="10"/>
      <c r="B36" s="11" t="s">
        <v>92</v>
      </c>
      <c r="C36" s="12" t="s">
        <v>93</v>
      </c>
      <c r="D36" s="12" t="s">
        <v>35</v>
      </c>
      <c r="E36" s="13">
        <v>25</v>
      </c>
      <c r="F36" s="13">
        <v>57547.5</v>
      </c>
      <c r="G36" s="14">
        <f t="shared" si="0"/>
        <v>5.9274880872656451E-3</v>
      </c>
      <c r="H36" s="15"/>
    </row>
    <row r="37" spans="1:8" s="2" customFormat="1" x14ac:dyDescent="0.25">
      <c r="A37" s="10"/>
      <c r="B37" s="11" t="s">
        <v>94</v>
      </c>
      <c r="C37" s="12" t="s">
        <v>95</v>
      </c>
      <c r="D37" s="12" t="s">
        <v>35</v>
      </c>
      <c r="E37" s="13">
        <v>5</v>
      </c>
      <c r="F37" s="13">
        <v>32042.5</v>
      </c>
      <c r="G37" s="14">
        <f t="shared" si="0"/>
        <v>3.3004307230758839E-3</v>
      </c>
      <c r="H37" s="15"/>
    </row>
    <row r="38" spans="1:8" s="2" customFormat="1" x14ac:dyDescent="0.25">
      <c r="A38" s="10"/>
      <c r="B38" s="11" t="s">
        <v>96</v>
      </c>
      <c r="C38" s="12" t="s">
        <v>97</v>
      </c>
      <c r="D38" s="12" t="s">
        <v>98</v>
      </c>
      <c r="E38" s="13">
        <v>75</v>
      </c>
      <c r="F38" s="13">
        <v>140947.5</v>
      </c>
      <c r="G38" s="14">
        <f t="shared" si="0"/>
        <v>1.4517826615923792E-2</v>
      </c>
      <c r="H38" s="15"/>
    </row>
    <row r="39" spans="1:8" s="2" customFormat="1" x14ac:dyDescent="0.25">
      <c r="A39" s="10"/>
      <c r="B39" s="11" t="s">
        <v>99</v>
      </c>
      <c r="C39" s="12" t="s">
        <v>100</v>
      </c>
      <c r="D39" s="12" t="s">
        <v>101</v>
      </c>
      <c r="E39" s="13">
        <v>5</v>
      </c>
      <c r="F39" s="13">
        <v>39107.5</v>
      </c>
      <c r="G39" s="14">
        <f t="shared" si="0"/>
        <v>4.0281374581474646E-3</v>
      </c>
      <c r="H39" s="15"/>
    </row>
    <row r="40" spans="1:8" s="2" customFormat="1" x14ac:dyDescent="0.25">
      <c r="A40" s="10"/>
      <c r="B40" s="11" t="s">
        <v>102</v>
      </c>
      <c r="C40" s="12" t="s">
        <v>103</v>
      </c>
      <c r="D40" s="12" t="s">
        <v>104</v>
      </c>
      <c r="E40" s="13">
        <v>10</v>
      </c>
      <c r="F40" s="13">
        <v>26374</v>
      </c>
      <c r="G40" s="14">
        <f t="shared" si="0"/>
        <v>2.7165658076118704E-3</v>
      </c>
      <c r="H40" s="15"/>
    </row>
    <row r="41" spans="1:8" s="2" customFormat="1" x14ac:dyDescent="0.25">
      <c r="A41" s="10"/>
      <c r="B41" s="11" t="s">
        <v>105</v>
      </c>
      <c r="C41" s="12" t="s">
        <v>106</v>
      </c>
      <c r="D41" s="12" t="s">
        <v>25</v>
      </c>
      <c r="E41" s="13">
        <v>500</v>
      </c>
      <c r="F41" s="13">
        <v>78685</v>
      </c>
      <c r="G41" s="14">
        <f t="shared" si="0"/>
        <v>8.1046856969720187E-3</v>
      </c>
      <c r="H41" s="15"/>
    </row>
    <row r="42" spans="1:8" s="2" customFormat="1" x14ac:dyDescent="0.25">
      <c r="A42" s="10"/>
      <c r="B42" s="11" t="s">
        <v>107</v>
      </c>
      <c r="C42" s="12" t="s">
        <v>108</v>
      </c>
      <c r="D42" s="12" t="s">
        <v>40</v>
      </c>
      <c r="E42" s="13">
        <v>10</v>
      </c>
      <c r="F42" s="13">
        <v>126770</v>
      </c>
      <c r="G42" s="14">
        <f t="shared" si="0"/>
        <v>1.3057520566882416E-2</v>
      </c>
      <c r="H42" s="15"/>
    </row>
    <row r="43" spans="1:8" s="2" customFormat="1" x14ac:dyDescent="0.25">
      <c r="A43" s="10"/>
      <c r="B43" s="11" t="s">
        <v>109</v>
      </c>
      <c r="C43" s="12" t="s">
        <v>110</v>
      </c>
      <c r="D43" s="12" t="s">
        <v>111</v>
      </c>
      <c r="E43" s="13">
        <v>5</v>
      </c>
      <c r="F43" s="13">
        <v>74285</v>
      </c>
      <c r="G43" s="14">
        <f t="shared" si="0"/>
        <v>7.6514783885056415E-3</v>
      </c>
      <c r="H43" s="15"/>
    </row>
    <row r="44" spans="1:8" s="2" customFormat="1" ht="13.5" customHeight="1" x14ac:dyDescent="0.25">
      <c r="A44" s="10"/>
      <c r="B44" s="11" t="s">
        <v>112</v>
      </c>
      <c r="C44" s="12" t="s">
        <v>113</v>
      </c>
      <c r="D44" s="12" t="s">
        <v>19</v>
      </c>
      <c r="E44" s="13">
        <v>15</v>
      </c>
      <c r="F44" s="13">
        <v>17787</v>
      </c>
      <c r="G44" s="14">
        <f t="shared" si="0"/>
        <v>1.8320905444753294E-3</v>
      </c>
      <c r="H44" s="15"/>
    </row>
    <row r="45" spans="1:8" s="2" customFormat="1" x14ac:dyDescent="0.25">
      <c r="A45" s="10"/>
      <c r="B45" s="11" t="s">
        <v>114</v>
      </c>
      <c r="C45" s="12" t="s">
        <v>115</v>
      </c>
      <c r="D45" s="12" t="s">
        <v>116</v>
      </c>
      <c r="E45" s="13">
        <v>5</v>
      </c>
      <c r="F45" s="13">
        <v>12811</v>
      </c>
      <c r="G45" s="14">
        <f t="shared" si="0"/>
        <v>1.3195542792642631E-3</v>
      </c>
      <c r="H45" s="15"/>
    </row>
    <row r="46" spans="1:8" s="2" customFormat="1" x14ac:dyDescent="0.25">
      <c r="A46" s="10"/>
      <c r="B46" s="11" t="s">
        <v>117</v>
      </c>
      <c r="C46" s="12" t="s">
        <v>118</v>
      </c>
      <c r="D46" s="12" t="s">
        <v>104</v>
      </c>
      <c r="E46" s="13">
        <v>10</v>
      </c>
      <c r="F46" s="13">
        <v>13578</v>
      </c>
      <c r="G46" s="14">
        <f t="shared" si="0"/>
        <v>1.3985565532628338E-3</v>
      </c>
      <c r="H46" s="15"/>
    </row>
    <row r="47" spans="1:8" s="2" customFormat="1" x14ac:dyDescent="0.25">
      <c r="A47" s="10"/>
      <c r="B47" s="11" t="s">
        <v>119</v>
      </c>
      <c r="C47" s="12" t="s">
        <v>120</v>
      </c>
      <c r="D47" s="12" t="s">
        <v>56</v>
      </c>
      <c r="E47" s="13">
        <v>55</v>
      </c>
      <c r="F47" s="13">
        <v>59367</v>
      </c>
      <c r="G47" s="14">
        <f t="shared" si="0"/>
        <v>6.1148996094825929E-3</v>
      </c>
      <c r="H47" s="15"/>
    </row>
    <row r="48" spans="1:8" s="2" customFormat="1" x14ac:dyDescent="0.25">
      <c r="A48" s="10"/>
      <c r="B48" s="11" t="s">
        <v>121</v>
      </c>
      <c r="C48" s="12" t="s">
        <v>122</v>
      </c>
      <c r="D48" s="12" t="s">
        <v>123</v>
      </c>
      <c r="E48" s="13">
        <v>325</v>
      </c>
      <c r="F48" s="13">
        <v>124117.5</v>
      </c>
      <c r="G48" s="14">
        <f t="shared" si="0"/>
        <v>1.2784308661039901E-2</v>
      </c>
      <c r="H48" s="15"/>
    </row>
    <row r="49" spans="1:8" s="2" customFormat="1" x14ac:dyDescent="0.25">
      <c r="A49" s="10"/>
      <c r="B49" s="11" t="s">
        <v>124</v>
      </c>
      <c r="C49" s="12" t="s">
        <v>125</v>
      </c>
      <c r="D49" s="12" t="s">
        <v>126</v>
      </c>
      <c r="E49" s="13">
        <v>150</v>
      </c>
      <c r="F49" s="13">
        <v>44797.5</v>
      </c>
      <c r="G49" s="14">
        <f t="shared" si="0"/>
        <v>4.6142169093233024E-3</v>
      </c>
      <c r="H49" s="15"/>
    </row>
    <row r="50" spans="1:8" s="2" customFormat="1" x14ac:dyDescent="0.25">
      <c r="A50" s="10"/>
      <c r="B50" s="11" t="s">
        <v>127</v>
      </c>
      <c r="C50" s="12" t="s">
        <v>128</v>
      </c>
      <c r="D50" s="12" t="s">
        <v>129</v>
      </c>
      <c r="E50" s="13">
        <v>250</v>
      </c>
      <c r="F50" s="13">
        <v>61575</v>
      </c>
      <c r="G50" s="14">
        <f t="shared" si="0"/>
        <v>6.3423272770039025E-3</v>
      </c>
      <c r="H50" s="15"/>
    </row>
    <row r="51" spans="1:8" s="2" customFormat="1" x14ac:dyDescent="0.25">
      <c r="A51" s="10"/>
      <c r="B51" s="11" t="s">
        <v>130</v>
      </c>
      <c r="C51" s="12" t="s">
        <v>131</v>
      </c>
      <c r="D51" s="12" t="s">
        <v>59</v>
      </c>
      <c r="E51" s="13">
        <v>50</v>
      </c>
      <c r="F51" s="13">
        <v>35765</v>
      </c>
      <c r="G51" s="14">
        <f t="shared" si="0"/>
        <v>3.6838544062045404E-3</v>
      </c>
      <c r="H51" s="15"/>
    </row>
    <row r="52" spans="1:8" s="2" customFormat="1" x14ac:dyDescent="0.25">
      <c r="A52" s="10"/>
      <c r="B52" s="11" t="s">
        <v>132</v>
      </c>
      <c r="C52" s="12" t="s">
        <v>133</v>
      </c>
      <c r="D52" s="12" t="s">
        <v>19</v>
      </c>
      <c r="E52" s="13">
        <v>15</v>
      </c>
      <c r="F52" s="13">
        <v>20836.5</v>
      </c>
      <c r="G52" s="14">
        <f t="shared" si="0"/>
        <v>2.1461941097408333E-3</v>
      </c>
      <c r="H52" s="15"/>
    </row>
    <row r="53" spans="1:8" s="2" customFormat="1" x14ac:dyDescent="0.25">
      <c r="A53" s="1"/>
      <c r="B53" s="11"/>
      <c r="C53" s="12"/>
      <c r="D53" s="12"/>
      <c r="E53" s="13"/>
      <c r="F53" s="13"/>
      <c r="G53" s="14"/>
      <c r="H53" s="15"/>
    </row>
    <row r="54" spans="1:8" s="2" customFormat="1" x14ac:dyDescent="0.25">
      <c r="A54" s="1"/>
      <c r="B54" s="16"/>
      <c r="C54" s="16" t="s">
        <v>134</v>
      </c>
      <c r="D54" s="16"/>
      <c r="E54" s="17"/>
      <c r="F54" s="18">
        <f>SUM(F7:F53)</f>
        <v>2951151.15</v>
      </c>
      <c r="G54" s="19">
        <f>+F54/$F$66</f>
        <v>0.30397347035658034</v>
      </c>
      <c r="H54" s="20"/>
    </row>
    <row r="55" spans="1:8" s="2" customFormat="1" x14ac:dyDescent="0.25">
      <c r="A55" s="1"/>
      <c r="E55" s="3"/>
    </row>
    <row r="56" spans="1:8" s="2" customFormat="1" x14ac:dyDescent="0.25">
      <c r="A56" s="1"/>
      <c r="B56" s="21"/>
      <c r="C56" s="21" t="s">
        <v>135</v>
      </c>
      <c r="D56" s="21"/>
      <c r="E56" s="21"/>
      <c r="F56" s="21" t="s">
        <v>11</v>
      </c>
      <c r="G56" s="21" t="s">
        <v>12</v>
      </c>
      <c r="H56" s="21" t="s">
        <v>13</v>
      </c>
    </row>
    <row r="57" spans="1:8" s="2" customFormat="1" x14ac:dyDescent="0.25">
      <c r="A57" s="1"/>
      <c r="B57" s="22"/>
      <c r="C57" s="16" t="s">
        <v>136</v>
      </c>
      <c r="D57" s="12"/>
      <c r="E57" s="23"/>
      <c r="F57" s="24" t="s">
        <v>137</v>
      </c>
      <c r="G57" s="23">
        <v>0</v>
      </c>
      <c r="H57" s="12"/>
    </row>
    <row r="58" spans="1:8" s="2" customFormat="1" x14ac:dyDescent="0.25">
      <c r="A58" s="1"/>
      <c r="B58" s="22" t="s">
        <v>138</v>
      </c>
      <c r="C58" s="16" t="s">
        <v>139</v>
      </c>
      <c r="D58" s="16"/>
      <c r="E58" s="17"/>
      <c r="F58" s="13">
        <v>6757662.7699999996</v>
      </c>
      <c r="G58" s="19">
        <f>+F58/$F$66</f>
        <v>0.696050489889805</v>
      </c>
      <c r="H58" s="12"/>
    </row>
    <row r="59" spans="1:8" s="2" customFormat="1" x14ac:dyDescent="0.25">
      <c r="A59" s="1"/>
      <c r="B59" s="22"/>
      <c r="C59" s="16" t="s">
        <v>140</v>
      </c>
      <c r="D59" s="12"/>
      <c r="E59" s="23"/>
      <c r="F59" s="17" t="s">
        <v>137</v>
      </c>
      <c r="G59" s="23">
        <v>0</v>
      </c>
      <c r="H59" s="12"/>
    </row>
    <row r="60" spans="1:8" s="2" customFormat="1" x14ac:dyDescent="0.25">
      <c r="A60" s="1"/>
      <c r="B60" s="22"/>
      <c r="C60" s="16" t="s">
        <v>141</v>
      </c>
      <c r="D60" s="12"/>
      <c r="E60" s="23"/>
      <c r="F60" s="17" t="s">
        <v>137</v>
      </c>
      <c r="G60" s="23">
        <v>0</v>
      </c>
      <c r="H60" s="12"/>
    </row>
    <row r="61" spans="1:8" s="2" customFormat="1" x14ac:dyDescent="0.25">
      <c r="A61" s="1"/>
      <c r="B61" s="22"/>
      <c r="C61" s="16" t="s">
        <v>142</v>
      </c>
      <c r="D61" s="12"/>
      <c r="E61" s="23"/>
      <c r="F61" s="17" t="s">
        <v>137</v>
      </c>
      <c r="G61" s="23">
        <v>0</v>
      </c>
      <c r="H61" s="12"/>
    </row>
    <row r="62" spans="1:8" s="2" customFormat="1" x14ac:dyDescent="0.25">
      <c r="A62" s="1"/>
      <c r="B62" s="12" t="s">
        <v>143</v>
      </c>
      <c r="C62" s="12" t="s">
        <v>144</v>
      </c>
      <c r="D62" s="12"/>
      <c r="E62" s="23"/>
      <c r="F62" s="13">
        <v>-232.62</v>
      </c>
      <c r="G62" s="19">
        <f>+F62/$F$66</f>
        <v>-2.3960246385329237E-5</v>
      </c>
      <c r="H62" s="12"/>
    </row>
    <row r="63" spans="1:8" s="2" customFormat="1" x14ac:dyDescent="0.25">
      <c r="A63" s="1"/>
      <c r="B63" s="22"/>
      <c r="C63" s="12"/>
      <c r="D63" s="12"/>
      <c r="E63" s="23"/>
      <c r="F63" s="24"/>
      <c r="G63" s="19"/>
      <c r="H63" s="12"/>
    </row>
    <row r="64" spans="1:8" s="2" customFormat="1" x14ac:dyDescent="0.25">
      <c r="A64" s="1"/>
      <c r="B64" s="22"/>
      <c r="C64" s="12" t="s">
        <v>145</v>
      </c>
      <c r="D64" s="12"/>
      <c r="E64" s="23"/>
      <c r="F64" s="25">
        <f>SUM(F57:F63)</f>
        <v>6757430.1499999994</v>
      </c>
      <c r="G64" s="19">
        <f>+F64/$F$66</f>
        <v>0.69602652964341971</v>
      </c>
      <c r="H64" s="12"/>
    </row>
    <row r="65" spans="1:8" s="2" customFormat="1" x14ac:dyDescent="0.25">
      <c r="A65" s="1"/>
      <c r="B65" s="22"/>
      <c r="C65" s="12"/>
      <c r="D65" s="12"/>
      <c r="E65" s="23"/>
      <c r="F65" s="25"/>
      <c r="G65" s="26"/>
      <c r="H65" s="12"/>
    </row>
    <row r="66" spans="1:8" s="2" customFormat="1" x14ac:dyDescent="0.25">
      <c r="A66" s="1"/>
      <c r="B66" s="27"/>
      <c r="C66" s="28" t="s">
        <v>146</v>
      </c>
      <c r="D66" s="29"/>
      <c r="E66" s="30"/>
      <c r="F66" s="30">
        <f>+F64+F54</f>
        <v>9708581.2999999989</v>
      </c>
      <c r="G66" s="31">
        <v>1</v>
      </c>
      <c r="H66" s="12"/>
    </row>
    <row r="67" spans="1:8" s="2" customFormat="1" x14ac:dyDescent="0.25">
      <c r="A67" s="1"/>
      <c r="E67" s="3"/>
      <c r="F67" s="32">
        <v>0</v>
      </c>
    </row>
    <row r="68" spans="1:8" s="2" customFormat="1" x14ac:dyDescent="0.25">
      <c r="A68" s="1"/>
      <c r="C68" s="16" t="s">
        <v>147</v>
      </c>
      <c r="D68" s="33"/>
      <c r="E68" s="3"/>
      <c r="F68" s="3"/>
    </row>
    <row r="69" spans="1:8" s="2" customFormat="1" x14ac:dyDescent="0.25">
      <c r="A69" s="1"/>
      <c r="C69" s="16" t="s">
        <v>148</v>
      </c>
      <c r="D69" s="33"/>
      <c r="E69" s="3"/>
    </row>
    <row r="70" spans="1:8" s="2" customFormat="1" x14ac:dyDescent="0.25">
      <c r="A70" s="1"/>
      <c r="C70" s="16" t="s">
        <v>149</v>
      </c>
      <c r="D70" s="33"/>
      <c r="E70" s="3"/>
    </row>
    <row r="71" spans="1:8" s="2" customFormat="1" x14ac:dyDescent="0.25">
      <c r="A71" s="1"/>
      <c r="C71" s="16" t="s">
        <v>150</v>
      </c>
      <c r="D71" s="34">
        <v>10.107100000000001</v>
      </c>
      <c r="E71" s="3"/>
    </row>
    <row r="72" spans="1:8" s="2" customFormat="1" x14ac:dyDescent="0.25">
      <c r="A72" s="1"/>
      <c r="C72" s="16" t="s">
        <v>151</v>
      </c>
      <c r="D72" s="34">
        <v>10.136799999999999</v>
      </c>
      <c r="E72" s="3"/>
    </row>
    <row r="73" spans="1:8" s="2" customFormat="1" x14ac:dyDescent="0.25">
      <c r="A73" s="1"/>
      <c r="C73" s="16" t="s">
        <v>152</v>
      </c>
      <c r="D73" s="35"/>
      <c r="E73" s="3"/>
    </row>
    <row r="74" spans="1:8" s="2" customFormat="1" x14ac:dyDescent="0.25">
      <c r="A74" s="1"/>
      <c r="C74" s="16" t="s">
        <v>153</v>
      </c>
      <c r="D74" s="36">
        <v>0</v>
      </c>
      <c r="E74" s="3"/>
    </row>
    <row r="75" spans="1:8" s="2" customFormat="1" x14ac:dyDescent="0.25">
      <c r="A75" s="1"/>
      <c r="C75" s="16" t="s">
        <v>154</v>
      </c>
      <c r="D75" s="36">
        <v>0</v>
      </c>
      <c r="E75" s="3"/>
      <c r="F75" s="32"/>
      <c r="G75" s="37"/>
    </row>
    <row r="76" spans="1:8" x14ac:dyDescent="0.25">
      <c r="B76" s="38"/>
      <c r="C76" s="10"/>
    </row>
    <row r="77" spans="1:8" x14ac:dyDescent="0.25">
      <c r="F77" s="39"/>
    </row>
    <row r="78" spans="1:8" x14ac:dyDescent="0.25">
      <c r="C78" s="40" t="s">
        <v>155</v>
      </c>
      <c r="D78" s="40"/>
      <c r="E78" s="40"/>
      <c r="F78" s="40"/>
      <c r="G78" s="40"/>
      <c r="H78" s="40"/>
    </row>
    <row r="79" spans="1:8" x14ac:dyDescent="0.25">
      <c r="C79" s="40" t="s">
        <v>156</v>
      </c>
      <c r="D79" s="40"/>
      <c r="E79" s="40"/>
      <c r="F79" s="40" t="s">
        <v>11</v>
      </c>
      <c r="G79" s="40" t="s">
        <v>12</v>
      </c>
      <c r="H79" s="40" t="s">
        <v>13</v>
      </c>
    </row>
    <row r="80" spans="1:8" x14ac:dyDescent="0.25">
      <c r="C80" s="10" t="s">
        <v>157</v>
      </c>
      <c r="F80" s="41">
        <f>SUMIF(Table134567681617[[Industry ]],#REF!,Table134567681617[Market Value])</f>
        <v>0</v>
      </c>
      <c r="G80" s="42">
        <f>+F80/$F$66</f>
        <v>0</v>
      </c>
    </row>
    <row r="81" spans="3:8" x14ac:dyDescent="0.25">
      <c r="C81" s="1" t="s">
        <v>158</v>
      </c>
      <c r="F81" s="41">
        <f>SUMIF(Table134567681617[[Industry ]],#REF!,Table134567681617[Market Value])</f>
        <v>0</v>
      </c>
      <c r="G81" s="42">
        <f>+F81/$F$66</f>
        <v>0</v>
      </c>
    </row>
    <row r="82" spans="3:8" x14ac:dyDescent="0.25">
      <c r="C82" s="1" t="s">
        <v>159</v>
      </c>
      <c r="F82" s="41">
        <f>SUMIF($E$94:$E$101,C82,H94:H101)</f>
        <v>0</v>
      </c>
      <c r="G82" s="42">
        <f>+F82/$F$66</f>
        <v>0</v>
      </c>
    </row>
    <row r="83" spans="3:8" x14ac:dyDescent="0.25">
      <c r="C83" s="1" t="s">
        <v>160</v>
      </c>
      <c r="F83" s="41">
        <f t="shared" ref="F83:F91" si="1">SUMIF($E$94:$E$101,C83,H95:H102)</f>
        <v>0</v>
      </c>
      <c r="G83" s="42">
        <f t="shared" ref="G83:G91" si="2">+F83/$F$66</f>
        <v>0</v>
      </c>
    </row>
    <row r="84" spans="3:8" x14ac:dyDescent="0.25">
      <c r="C84" s="1" t="s">
        <v>161</v>
      </c>
      <c r="F84" s="41">
        <f t="shared" si="1"/>
        <v>0</v>
      </c>
      <c r="G84" s="42">
        <f t="shared" si="2"/>
        <v>0</v>
      </c>
    </row>
    <row r="85" spans="3:8" x14ac:dyDescent="0.25">
      <c r="C85" s="1" t="s">
        <v>162</v>
      </c>
      <c r="F85" s="41">
        <f t="shared" si="1"/>
        <v>0</v>
      </c>
      <c r="G85" s="42">
        <f t="shared" si="2"/>
        <v>0</v>
      </c>
    </row>
    <row r="86" spans="3:8" x14ac:dyDescent="0.25">
      <c r="C86" s="1" t="s">
        <v>163</v>
      </c>
      <c r="F86" s="41">
        <f t="shared" si="1"/>
        <v>0</v>
      </c>
      <c r="G86" s="42">
        <f t="shared" si="2"/>
        <v>0</v>
      </c>
    </row>
    <row r="87" spans="3:8" x14ac:dyDescent="0.25">
      <c r="C87" s="1" t="s">
        <v>164</v>
      </c>
      <c r="F87" s="41">
        <f t="shared" si="1"/>
        <v>0</v>
      </c>
      <c r="G87" s="42">
        <f t="shared" si="2"/>
        <v>0</v>
      </c>
    </row>
    <row r="88" spans="3:8" x14ac:dyDescent="0.25">
      <c r="C88" s="1" t="s">
        <v>165</v>
      </c>
      <c r="F88" s="41">
        <f t="shared" si="1"/>
        <v>0</v>
      </c>
      <c r="G88" s="42">
        <f t="shared" si="2"/>
        <v>0</v>
      </c>
    </row>
    <row r="89" spans="3:8" x14ac:dyDescent="0.25">
      <c r="C89" s="1" t="s">
        <v>166</v>
      </c>
      <c r="F89" s="41">
        <f>SUMIF($E$94:$E$101,C89,H101:H108)</f>
        <v>0</v>
      </c>
      <c r="G89" s="42">
        <f t="shared" si="2"/>
        <v>0</v>
      </c>
    </row>
    <row r="90" spans="3:8" x14ac:dyDescent="0.25">
      <c r="C90" s="1" t="s">
        <v>167</v>
      </c>
      <c r="F90" s="41">
        <f t="shared" si="1"/>
        <v>0</v>
      </c>
      <c r="G90" s="42">
        <f t="shared" si="2"/>
        <v>0</v>
      </c>
    </row>
    <row r="91" spans="3:8" x14ac:dyDescent="0.25">
      <c r="C91" s="1" t="s">
        <v>168</v>
      </c>
      <c r="F91" s="41">
        <f t="shared" si="1"/>
        <v>0</v>
      </c>
      <c r="G91" s="42">
        <f t="shared" si="2"/>
        <v>0</v>
      </c>
    </row>
    <row r="94" spans="3:8" x14ac:dyDescent="0.25">
      <c r="E94" s="1" t="s">
        <v>159</v>
      </c>
      <c r="F94" s="1" t="s">
        <v>169</v>
      </c>
      <c r="G94" s="1">
        <f t="shared" ref="G94:G101" si="3">SUMIF($H$7:$H$52,F94,$E$7:$E$52)</f>
        <v>0</v>
      </c>
      <c r="H94" s="1">
        <f t="shared" ref="H94:H101" si="4">SUMIF($H$7:$H$52,F94,$F$7:$F$52)</f>
        <v>0</v>
      </c>
    </row>
    <row r="95" spans="3:8" x14ac:dyDescent="0.25">
      <c r="E95" s="1" t="s">
        <v>159</v>
      </c>
      <c r="F95" s="1" t="s">
        <v>170</v>
      </c>
      <c r="G95" s="1">
        <f t="shared" si="3"/>
        <v>0</v>
      </c>
      <c r="H95" s="1">
        <f t="shared" si="4"/>
        <v>0</v>
      </c>
    </row>
    <row r="96" spans="3:8" x14ac:dyDescent="0.25">
      <c r="E96" s="1" t="s">
        <v>159</v>
      </c>
      <c r="F96" s="1" t="s">
        <v>171</v>
      </c>
      <c r="G96" s="1">
        <f t="shared" si="3"/>
        <v>0</v>
      </c>
      <c r="H96" s="1">
        <f t="shared" si="4"/>
        <v>0</v>
      </c>
    </row>
    <row r="97" spans="5:8" x14ac:dyDescent="0.25">
      <c r="E97" s="1" t="s">
        <v>161</v>
      </c>
      <c r="F97" s="1" t="s">
        <v>172</v>
      </c>
      <c r="G97" s="1">
        <f t="shared" si="3"/>
        <v>0</v>
      </c>
      <c r="H97" s="1">
        <f t="shared" si="4"/>
        <v>0</v>
      </c>
    </row>
    <row r="98" spans="5:8" x14ac:dyDescent="0.25">
      <c r="E98" s="1" t="s">
        <v>162</v>
      </c>
      <c r="F98" s="1" t="s">
        <v>173</v>
      </c>
      <c r="G98" s="1">
        <f t="shared" si="3"/>
        <v>0</v>
      </c>
      <c r="H98" s="1">
        <f t="shared" si="4"/>
        <v>0</v>
      </c>
    </row>
    <row r="99" spans="5:8" x14ac:dyDescent="0.25">
      <c r="E99" s="1" t="s">
        <v>159</v>
      </c>
      <c r="F99" s="1" t="s">
        <v>174</v>
      </c>
      <c r="G99" s="1">
        <f t="shared" si="3"/>
        <v>0</v>
      </c>
      <c r="H99" s="1">
        <f t="shared" si="4"/>
        <v>0</v>
      </c>
    </row>
    <row r="100" spans="5:8" x14ac:dyDescent="0.25">
      <c r="E100" s="1" t="s">
        <v>162</v>
      </c>
      <c r="F100" s="1" t="s">
        <v>175</v>
      </c>
      <c r="G100" s="1">
        <f t="shared" si="3"/>
        <v>0</v>
      </c>
      <c r="H100" s="1">
        <f t="shared" si="4"/>
        <v>0</v>
      </c>
    </row>
    <row r="101" spans="5:8" x14ac:dyDescent="0.25">
      <c r="E101" s="1" t="s">
        <v>159</v>
      </c>
      <c r="F101" s="1" t="s">
        <v>176</v>
      </c>
      <c r="G101" s="1">
        <f t="shared" si="3"/>
        <v>0</v>
      </c>
      <c r="H101" s="1">
        <f t="shared" si="4"/>
        <v>0</v>
      </c>
    </row>
    <row r="102" spans="5:8" x14ac:dyDescent="0.25">
      <c r="G102" s="1" t="s">
        <v>177</v>
      </c>
      <c r="H102" s="1" t="s">
        <v>177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Port_SF</vt:lpstr>
      <vt:lpstr>Port_SF!Print_Area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2026-03-06T09:45:42Z</dcterms:created>
  <dcterms:modified xsi:type="dcterms:W3CDTF">2026-03-06T09:45:45Z</dcterms:modified>
</cp:coreProperties>
</file>