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46B667B6-36B0-4410-BB87-CDAF610405F9}" xr6:coauthVersionLast="47" xr6:coauthVersionMax="47" xr10:uidLastSave="{00000000-0000-0000-0000-000000000000}"/>
  <bookViews>
    <workbookView xWindow="-120" yWindow="-120" windowWidth="20730" windowHeight="11160" xr2:uid="{143F81C8-DDCB-4ABA-9EF8-A1AB7176818C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3" i="1"/>
  <c r="F79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F75" i="1" s="1"/>
  <c r="E7" i="1"/>
  <c r="D7" i="1"/>
  <c r="F101" i="1" s="1"/>
  <c r="C7" i="1"/>
  <c r="D4" i="1"/>
  <c r="F102" i="1" l="1"/>
  <c r="F85" i="1"/>
  <c r="F87" i="1" l="1"/>
  <c r="F98" i="1"/>
  <c r="G74" i="1" l="1"/>
  <c r="G70" i="1"/>
  <c r="G66" i="1"/>
  <c r="G62" i="1"/>
  <c r="G58" i="1"/>
  <c r="G54" i="1"/>
  <c r="G50" i="1"/>
  <c r="G46" i="1"/>
  <c r="G73" i="1"/>
  <c r="G69" i="1"/>
  <c r="G65" i="1"/>
  <c r="G61" i="1"/>
  <c r="G57" i="1"/>
  <c r="G53" i="1"/>
  <c r="G49" i="1"/>
  <c r="G45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72" i="1"/>
  <c r="G68" i="1"/>
  <c r="G64" i="1"/>
  <c r="G60" i="1"/>
  <c r="G56" i="1"/>
  <c r="G52" i="1"/>
  <c r="G48" i="1"/>
  <c r="G44" i="1"/>
  <c r="G71" i="1"/>
  <c r="G67" i="1"/>
  <c r="G63" i="1"/>
  <c r="G59" i="1"/>
  <c r="G55" i="1"/>
  <c r="G51" i="1"/>
  <c r="G47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79" i="1"/>
  <c r="G106" i="1"/>
  <c r="G8" i="1"/>
  <c r="G75" i="1"/>
  <c r="G105" i="1"/>
  <c r="G103" i="1"/>
  <c r="G83" i="1"/>
  <c r="G104" i="1"/>
  <c r="G101" i="1"/>
  <c r="G85" i="1"/>
  <c r="G102" i="1"/>
</calcChain>
</file>

<file path=xl/sharedStrings.xml><?xml version="1.0" encoding="utf-8"?>
<sst xmlns="http://schemas.openxmlformats.org/spreadsheetml/2006/main" count="97" uniqueCount="87">
  <si>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</si>
  <si>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</si>
  <si>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</si>
  <si>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</si>
  <si>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</si>
  <si>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</si>
  <si>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</si>
  <si>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</si>
  <si>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</si>
  <si>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</si>
  <si>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</si>
  <si>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</si>
  <si>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IN3120150203</t>
  </si>
  <si>
    <t>IN0020140011</t>
  </si>
  <si>
    <t>IN0020210152</t>
  </si>
  <si>
    <t>IN0020160100</t>
  </si>
  <si>
    <t>IN0020160118</t>
  </si>
  <si>
    <t>IN0020150051</t>
  </si>
  <si>
    <t>IN0020070036</t>
  </si>
  <si>
    <t>IN0020160019</t>
  </si>
  <si>
    <t>IN0020060086</t>
  </si>
  <si>
    <t>IN0020150028</t>
  </si>
  <si>
    <t>IN0020060045</t>
  </si>
  <si>
    <t>IN0020160068</t>
  </si>
  <si>
    <t>IN0020150010</t>
  </si>
  <si>
    <t>IN0020070044</t>
  </si>
  <si>
    <t>IN0020150077</t>
  </si>
  <si>
    <t>IN0020140078</t>
  </si>
  <si>
    <t>IN0020190024</t>
  </si>
  <si>
    <t>IN0020190040</t>
  </si>
  <si>
    <t>IN0020100031</t>
  </si>
  <si>
    <t>IN0020020106</t>
  </si>
  <si>
    <t>IN0020060078</t>
  </si>
  <si>
    <t>IN0020170174</t>
  </si>
  <si>
    <t>IN0020200153</t>
  </si>
  <si>
    <t>IN0020200245</t>
  </si>
  <si>
    <t>IN2020170147</t>
  </si>
  <si>
    <t>IN2020180039</t>
  </si>
  <si>
    <t>IN2220170103</t>
  </si>
  <si>
    <t>IN3120180010</t>
  </si>
  <si>
    <t>IN1020180411</t>
  </si>
  <si>
    <t>IN1920180149</t>
  </si>
  <si>
    <t>IN4520180204</t>
  </si>
  <si>
    <t>IN1520130072</t>
  </si>
  <si>
    <t>IN2220200264</t>
  </si>
  <si>
    <t>IN2220150196</t>
  </si>
  <si>
    <t>IN1920190098</t>
  </si>
  <si>
    <t>IN1920190056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</si>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</sst>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4" xfId="2" applyNumberFormat="1" applyFont="1" applyFill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an%20%202021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Jan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K2" t="str">
            <v>AT1 Bond</v>
          </cell>
          <cell r="L2">
            <v>1</v>
          </cell>
          <cell r="M2">
            <v>1036632</v>
          </cell>
          <cell r="AI2" t="str">
            <v>Scheme A TIER I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K3" t="str">
            <v>AT1 Bond</v>
          </cell>
          <cell r="L3">
            <v>1</v>
          </cell>
          <cell r="M3">
            <v>1043679</v>
          </cell>
          <cell r="AI3" t="str">
            <v>Scheme A TIER I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K4" t="str">
            <v>AT1 Bond</v>
          </cell>
          <cell r="L4">
            <v>6</v>
          </cell>
          <cell r="M4">
            <v>6013824</v>
          </cell>
          <cell r="AI4" t="str">
            <v>Scheme A TIER I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K5" t="str">
            <v>NCA</v>
          </cell>
          <cell r="L5">
            <v>0</v>
          </cell>
          <cell r="M5">
            <v>326696.62</v>
          </cell>
          <cell r="AI5" t="str">
            <v>Scheme A TIER I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K6" t="str">
            <v>MF</v>
          </cell>
          <cell r="L6">
            <v>1352.37</v>
          </cell>
          <cell r="M6">
            <v>1511548.41</v>
          </cell>
          <cell r="AI6" t="str">
            <v>Scheme A TIER I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K7" t="str">
            <v>INVIT</v>
          </cell>
          <cell r="L7">
            <v>11601</v>
          </cell>
          <cell r="M7">
            <v>1744906.41</v>
          </cell>
          <cell r="AI7" t="str">
            <v>Scheme A TIER I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K8" t="str">
            <v>INVIT</v>
          </cell>
          <cell r="L8">
            <v>14770</v>
          </cell>
          <cell r="M8">
            <v>1906068.5</v>
          </cell>
          <cell r="AI8" t="str">
            <v>Scheme A TIER I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K9" t="str">
            <v>REITS</v>
          </cell>
          <cell r="L9">
            <v>5190</v>
          </cell>
          <cell r="M9">
            <v>1910231.4</v>
          </cell>
          <cell r="AI9" t="str">
            <v>Scheme A TIER I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K10" t="str">
            <v>REITS</v>
          </cell>
          <cell r="L10">
            <v>5990</v>
          </cell>
          <cell r="M10">
            <v>2055588.3</v>
          </cell>
          <cell r="AI10" t="str">
            <v>Scheme A TIER I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K11" t="str">
            <v>Bonds</v>
          </cell>
          <cell r="L11">
            <v>4</v>
          </cell>
          <cell r="M11">
            <v>3950720</v>
          </cell>
          <cell r="AI11" t="str">
            <v>Scheme C TIER I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K12" t="str">
            <v>Bonds</v>
          </cell>
          <cell r="L12">
            <v>9</v>
          </cell>
          <cell r="M12">
            <v>9288261</v>
          </cell>
          <cell r="AI12" t="str">
            <v>Scheme C TIER I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K13" t="str">
            <v>NCA</v>
          </cell>
          <cell r="L13">
            <v>0</v>
          </cell>
          <cell r="M13">
            <v>30971873.27</v>
          </cell>
          <cell r="AI13" t="str">
            <v>Scheme C TIER I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K14" t="str">
            <v>Bonds</v>
          </cell>
          <cell r="L14">
            <v>13</v>
          </cell>
          <cell r="M14">
            <v>18377352.5</v>
          </cell>
          <cell r="AI14" t="str">
            <v>Scheme C TIER I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K15" t="str">
            <v>Bonds</v>
          </cell>
          <cell r="L15">
            <v>9</v>
          </cell>
          <cell r="M15">
            <v>8877726</v>
          </cell>
          <cell r="AI15" t="str">
            <v>Scheme C TIER I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K16" t="str">
            <v>Bonds</v>
          </cell>
          <cell r="L16">
            <v>15</v>
          </cell>
          <cell r="M16">
            <v>15652290</v>
          </cell>
          <cell r="AI16" t="str">
            <v>Scheme C TIER I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K17" t="str">
            <v>Bonds</v>
          </cell>
          <cell r="L17">
            <v>14</v>
          </cell>
          <cell r="M17">
            <v>13603268</v>
          </cell>
          <cell r="AI17" t="str">
            <v>Scheme C TIER I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K18" t="str">
            <v>Bonds</v>
          </cell>
          <cell r="L18">
            <v>3</v>
          </cell>
          <cell r="M18">
            <v>2917200</v>
          </cell>
          <cell r="AI18" t="str">
            <v>Scheme C TIER I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K19" t="str">
            <v>Bonds</v>
          </cell>
          <cell r="L19">
            <v>1300</v>
          </cell>
          <cell r="M19">
            <v>1296666.8</v>
          </cell>
          <cell r="AI19" t="str">
            <v>Scheme C TIER I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K20" t="str">
            <v>Bonds</v>
          </cell>
          <cell r="L20">
            <v>5</v>
          </cell>
          <cell r="M20">
            <v>5348140</v>
          </cell>
          <cell r="AI20" t="str">
            <v>Scheme C TIER I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K21" t="str">
            <v>Bonds</v>
          </cell>
          <cell r="L21">
            <v>6</v>
          </cell>
          <cell r="M21">
            <v>6267486</v>
          </cell>
          <cell r="AI21" t="str">
            <v>Scheme C TIER I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K22" t="str">
            <v>Bonds</v>
          </cell>
          <cell r="L22">
            <v>17</v>
          </cell>
          <cell r="M22">
            <v>17692682</v>
          </cell>
          <cell r="AI22" t="str">
            <v>Scheme C TIER I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K23" t="str">
            <v>Bonds</v>
          </cell>
          <cell r="L23">
            <v>25</v>
          </cell>
          <cell r="M23">
            <v>24620200</v>
          </cell>
          <cell r="AI23" t="str">
            <v>Scheme C TIER I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K24" t="str">
            <v>Bonds</v>
          </cell>
          <cell r="L24">
            <v>1</v>
          </cell>
          <cell r="M24">
            <v>1056327</v>
          </cell>
          <cell r="AI24" t="str">
            <v>Scheme C TIER I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K25" t="str">
            <v>Bonds</v>
          </cell>
          <cell r="L25">
            <v>3</v>
          </cell>
          <cell r="M25">
            <v>3340272</v>
          </cell>
          <cell r="AI25" t="str">
            <v>Scheme C TIER I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K26" t="str">
            <v>Bonds</v>
          </cell>
          <cell r="L26">
            <v>130</v>
          </cell>
          <cell r="M26">
            <v>14276938</v>
          </cell>
          <cell r="AI26" t="str">
            <v>Scheme C TIER I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K27" t="str">
            <v>Bonds</v>
          </cell>
          <cell r="L27">
            <v>49</v>
          </cell>
          <cell r="M27">
            <v>50276205</v>
          </cell>
          <cell r="AI27" t="str">
            <v>Scheme C TIER I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K28" t="str">
            <v>Bonds</v>
          </cell>
          <cell r="L28">
            <v>5</v>
          </cell>
          <cell r="M28">
            <v>5342965</v>
          </cell>
          <cell r="AI28" t="str">
            <v>Scheme C TIER I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K29" t="str">
            <v>Bonds</v>
          </cell>
          <cell r="L29">
            <v>1</v>
          </cell>
          <cell r="M29">
            <v>975175</v>
          </cell>
          <cell r="AI29" t="str">
            <v>Scheme C TIER I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K30" t="str">
            <v>Bonds</v>
          </cell>
          <cell r="L30">
            <v>1</v>
          </cell>
          <cell r="M30">
            <v>1102982</v>
          </cell>
          <cell r="AI30" t="str">
            <v>Scheme C TIER I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K31" t="str">
            <v>Bonds</v>
          </cell>
          <cell r="L31">
            <v>16</v>
          </cell>
          <cell r="M31">
            <v>17283440</v>
          </cell>
          <cell r="AI31" t="str">
            <v>Scheme C TIER I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K32" t="str">
            <v>Bonds</v>
          </cell>
          <cell r="L32">
            <v>100</v>
          </cell>
          <cell r="M32">
            <v>10853140</v>
          </cell>
          <cell r="AI32" t="str">
            <v>Scheme C TIER I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K33" t="str">
            <v>Bonds</v>
          </cell>
          <cell r="L33">
            <v>53</v>
          </cell>
          <cell r="M33">
            <v>56880236</v>
          </cell>
          <cell r="AI33" t="str">
            <v>Scheme C TIER I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K34" t="str">
            <v>Bonds</v>
          </cell>
          <cell r="L34">
            <v>10</v>
          </cell>
          <cell r="M34">
            <v>9700260</v>
          </cell>
          <cell r="AI34" t="str">
            <v>Scheme C TIER I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K35" t="str">
            <v>Bonds</v>
          </cell>
          <cell r="L35">
            <v>19</v>
          </cell>
          <cell r="M35">
            <v>20539779</v>
          </cell>
          <cell r="AI35" t="str">
            <v>Scheme C TIER I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K36" t="str">
            <v>Bonds</v>
          </cell>
          <cell r="L36">
            <v>5</v>
          </cell>
          <cell r="M36">
            <v>5238200</v>
          </cell>
          <cell r="AI36" t="str">
            <v>Scheme C TIER I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K37" t="str">
            <v>Bonds</v>
          </cell>
          <cell r="L37">
            <v>6</v>
          </cell>
          <cell r="M37">
            <v>6105162</v>
          </cell>
          <cell r="AI37" t="str">
            <v>Scheme C TIER I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K38" t="str">
            <v>MF</v>
          </cell>
          <cell r="L38">
            <v>64199.875</v>
          </cell>
          <cell r="M38">
            <v>71756412.150000006</v>
          </cell>
          <cell r="AI38" t="str">
            <v>Scheme C TIER I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K39" t="str">
            <v>Bonds</v>
          </cell>
          <cell r="L39">
            <v>1</v>
          </cell>
          <cell r="M39">
            <v>1007050</v>
          </cell>
          <cell r="AI39" t="str">
            <v>Scheme C TIER I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K40" t="str">
            <v>Bonds</v>
          </cell>
          <cell r="L40">
            <v>50</v>
          </cell>
          <cell r="M40">
            <v>49335050</v>
          </cell>
          <cell r="AI40" t="str">
            <v>Scheme C TIER I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K41" t="str">
            <v>Bonds</v>
          </cell>
          <cell r="L41">
            <v>10</v>
          </cell>
          <cell r="M41">
            <v>10993150</v>
          </cell>
          <cell r="AI41" t="str">
            <v>Scheme C TIER I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K42" t="str">
            <v>Bonds</v>
          </cell>
          <cell r="L42">
            <v>1</v>
          </cell>
          <cell r="M42">
            <v>10725540</v>
          </cell>
          <cell r="AI42" t="str">
            <v>Scheme C TIER I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K43" t="str">
            <v>Bonds</v>
          </cell>
          <cell r="L43">
            <v>5</v>
          </cell>
          <cell r="M43">
            <v>5178345</v>
          </cell>
          <cell r="AI43" t="str">
            <v>Scheme C TIER I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K44" t="str">
            <v>Bonds</v>
          </cell>
          <cell r="L44">
            <v>50</v>
          </cell>
          <cell r="M44">
            <v>49150750</v>
          </cell>
          <cell r="AI44" t="str">
            <v>Scheme C TIER I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K45" t="str">
            <v>Bonds</v>
          </cell>
          <cell r="L45">
            <v>7</v>
          </cell>
          <cell r="M45">
            <v>7578193</v>
          </cell>
          <cell r="AI45" t="str">
            <v>Scheme C TIER I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K46" t="str">
            <v>Bonds</v>
          </cell>
          <cell r="L46">
            <v>2</v>
          </cell>
          <cell r="M46">
            <v>2023728</v>
          </cell>
          <cell r="AI46" t="str">
            <v>Scheme C TIER I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K47" t="str">
            <v>Bonds</v>
          </cell>
          <cell r="L47">
            <v>2</v>
          </cell>
          <cell r="M47">
            <v>2152330</v>
          </cell>
          <cell r="AI47" t="str">
            <v>Scheme C TIER I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K48" t="str">
            <v>Bonds</v>
          </cell>
          <cell r="L48">
            <v>50</v>
          </cell>
          <cell r="M48">
            <v>52443600</v>
          </cell>
          <cell r="AI48" t="str">
            <v>Scheme C TIER I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K49" t="str">
            <v>Bonds</v>
          </cell>
          <cell r="L49">
            <v>1</v>
          </cell>
          <cell r="M49">
            <v>1067272</v>
          </cell>
          <cell r="AI49" t="str">
            <v>Scheme C TIER I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K50" t="str">
            <v>Bonds</v>
          </cell>
          <cell r="L50">
            <v>50</v>
          </cell>
          <cell r="M50">
            <v>52790800</v>
          </cell>
          <cell r="AI50" t="str">
            <v>Scheme C TIER I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K51" t="str">
            <v>Bonds</v>
          </cell>
          <cell r="L51">
            <v>1</v>
          </cell>
          <cell r="M51">
            <v>1070418</v>
          </cell>
          <cell r="AI51" t="str">
            <v>Scheme C TIER I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K52" t="str">
            <v>Bonds</v>
          </cell>
          <cell r="L52">
            <v>2</v>
          </cell>
          <cell r="M52">
            <v>2216242</v>
          </cell>
          <cell r="AI52" t="str">
            <v>Scheme C TIER I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K53" t="str">
            <v>Bonds</v>
          </cell>
          <cell r="L53">
            <v>6</v>
          </cell>
          <cell r="M53">
            <v>6148440</v>
          </cell>
          <cell r="AI53" t="str">
            <v>Scheme C TIER I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K54" t="str">
            <v>Bonds</v>
          </cell>
          <cell r="L54">
            <v>7</v>
          </cell>
          <cell r="M54">
            <v>7351484</v>
          </cell>
          <cell r="AI54" t="str">
            <v>Scheme C TIER I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K55" t="str">
            <v>Bonds</v>
          </cell>
          <cell r="L55">
            <v>1</v>
          </cell>
          <cell r="M55">
            <v>1081181</v>
          </cell>
          <cell r="AI55" t="str">
            <v>Scheme C TIER I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K56" t="str">
            <v>Bonds</v>
          </cell>
          <cell r="L56">
            <v>20</v>
          </cell>
          <cell r="M56">
            <v>21665280</v>
          </cell>
          <cell r="AI56" t="str">
            <v>Scheme C TIER I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K57" t="str">
            <v>Bonds</v>
          </cell>
          <cell r="L57">
            <v>40</v>
          </cell>
          <cell r="M57">
            <v>4395296</v>
          </cell>
          <cell r="AI57" t="str">
            <v>Scheme C TIER I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K58" t="str">
            <v>Bonds</v>
          </cell>
          <cell r="L58">
            <v>5</v>
          </cell>
          <cell r="M58">
            <v>5062860</v>
          </cell>
          <cell r="AI58" t="str">
            <v>Scheme C TIER I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K59" t="str">
            <v>Bonds</v>
          </cell>
          <cell r="L59">
            <v>58</v>
          </cell>
          <cell r="M59">
            <v>62863300</v>
          </cell>
          <cell r="AI59" t="str">
            <v>Scheme C TIER I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K60" t="str">
            <v>Bonds</v>
          </cell>
          <cell r="L60">
            <v>6</v>
          </cell>
          <cell r="M60">
            <v>6606384</v>
          </cell>
          <cell r="AI60" t="str">
            <v>Scheme C TIER I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K61" t="str">
            <v>Bonds</v>
          </cell>
          <cell r="L61">
            <v>5</v>
          </cell>
          <cell r="M61">
            <v>5209160</v>
          </cell>
          <cell r="AI61" t="str">
            <v>Scheme C TIER I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K62" t="str">
            <v>Bonds</v>
          </cell>
          <cell r="L62">
            <v>9</v>
          </cell>
          <cell r="M62">
            <v>9996039</v>
          </cell>
          <cell r="AI62" t="str">
            <v>Scheme C TIER I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K63" t="str">
            <v>Bonds</v>
          </cell>
          <cell r="L63">
            <v>9</v>
          </cell>
          <cell r="M63">
            <v>9456291</v>
          </cell>
          <cell r="AI63" t="str">
            <v>Scheme C TIER I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K64" t="str">
            <v>Bonds</v>
          </cell>
          <cell r="L64">
            <v>5</v>
          </cell>
          <cell r="M64">
            <v>5531655</v>
          </cell>
          <cell r="AI64" t="str">
            <v>Scheme C TIER I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K65" t="str">
            <v>Bonds</v>
          </cell>
          <cell r="L65">
            <v>25</v>
          </cell>
          <cell r="M65">
            <v>26382300</v>
          </cell>
          <cell r="AI65" t="str">
            <v>Scheme C TIER I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K66" t="str">
            <v>Bonds</v>
          </cell>
          <cell r="L66">
            <v>6</v>
          </cell>
          <cell r="M66">
            <v>6443814</v>
          </cell>
          <cell r="AI66" t="str">
            <v>Scheme C TIER I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K67" t="str">
            <v>Bonds</v>
          </cell>
          <cell r="L67">
            <v>1</v>
          </cell>
          <cell r="M67">
            <v>1022850</v>
          </cell>
          <cell r="AI67" t="str">
            <v>Scheme C TIER I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K68" t="str">
            <v>Bonds</v>
          </cell>
          <cell r="L68">
            <v>1</v>
          </cell>
          <cell r="M68">
            <v>1027667</v>
          </cell>
          <cell r="AI68" t="str">
            <v>Scheme C TIER I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K69" t="str">
            <v>Bonds</v>
          </cell>
          <cell r="L69">
            <v>6</v>
          </cell>
          <cell r="M69">
            <v>6240534</v>
          </cell>
          <cell r="AI69" t="str">
            <v>Scheme C TIER I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K70" t="str">
            <v>Bonds</v>
          </cell>
          <cell r="L70">
            <v>5</v>
          </cell>
          <cell r="M70">
            <v>5142110</v>
          </cell>
          <cell r="AI70" t="str">
            <v>Scheme C TIER I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K71" t="str">
            <v>Bonds</v>
          </cell>
          <cell r="L71">
            <v>5</v>
          </cell>
          <cell r="M71">
            <v>5363925</v>
          </cell>
          <cell r="AI71" t="str">
            <v>Scheme C TIER I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K72" t="str">
            <v>Bonds</v>
          </cell>
          <cell r="L72">
            <v>5</v>
          </cell>
          <cell r="M72">
            <v>5200550</v>
          </cell>
          <cell r="AI72" t="str">
            <v>Scheme C TIER I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K73" t="str">
            <v>Bonds</v>
          </cell>
          <cell r="L73">
            <v>12</v>
          </cell>
          <cell r="M73">
            <v>6384882</v>
          </cell>
          <cell r="AI73" t="str">
            <v>Scheme C TIER I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K74" t="str">
            <v>Bonds</v>
          </cell>
          <cell r="L74">
            <v>1</v>
          </cell>
          <cell r="M74">
            <v>1042074</v>
          </cell>
          <cell r="AI74" t="str">
            <v>Scheme C TIER I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K75" t="str">
            <v>Bonds</v>
          </cell>
          <cell r="L75">
            <v>17</v>
          </cell>
          <cell r="M75">
            <v>17665499</v>
          </cell>
          <cell r="AI75" t="str">
            <v>Scheme C TIER I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K76" t="str">
            <v>Bonds</v>
          </cell>
          <cell r="L76">
            <v>40</v>
          </cell>
          <cell r="M76">
            <v>8200032</v>
          </cell>
          <cell r="AI76" t="str">
            <v>Scheme C TIER I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K77" t="str">
            <v>Bonds</v>
          </cell>
          <cell r="L77">
            <v>7</v>
          </cell>
          <cell r="M77">
            <v>7252280</v>
          </cell>
          <cell r="AI77" t="str">
            <v>Scheme C TIER I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K78" t="str">
            <v>Bonds</v>
          </cell>
          <cell r="L78">
            <v>9</v>
          </cell>
          <cell r="M78">
            <v>10090116</v>
          </cell>
          <cell r="AI78" t="str">
            <v>Scheme C TIER I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K79" t="str">
            <v>Bonds</v>
          </cell>
          <cell r="L79">
            <v>5</v>
          </cell>
          <cell r="M79">
            <v>5656955</v>
          </cell>
          <cell r="AI79" t="str">
            <v>Scheme C TIER I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K80" t="str">
            <v>Bonds</v>
          </cell>
          <cell r="L80">
            <v>8</v>
          </cell>
          <cell r="M80">
            <v>8257192</v>
          </cell>
          <cell r="AI80" t="str">
            <v>Scheme C TIER I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K81" t="str">
            <v>Bonds</v>
          </cell>
          <cell r="L81">
            <v>4</v>
          </cell>
          <cell r="M81">
            <v>4354016</v>
          </cell>
          <cell r="AI81" t="str">
            <v>Scheme C TIER I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K82" t="str">
            <v>Bonds</v>
          </cell>
          <cell r="L82">
            <v>2</v>
          </cell>
          <cell r="M82">
            <v>2082796</v>
          </cell>
          <cell r="AI82" t="str">
            <v>Scheme C TIER I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K83" t="str">
            <v>Bonds</v>
          </cell>
          <cell r="L83">
            <v>9</v>
          </cell>
          <cell r="M83">
            <v>8900505</v>
          </cell>
          <cell r="AI83" t="str">
            <v>Scheme C TIER I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K84" t="str">
            <v>Bonds</v>
          </cell>
          <cell r="L84">
            <v>1</v>
          </cell>
          <cell r="M84">
            <v>1032265</v>
          </cell>
          <cell r="AI84" t="str">
            <v>Scheme C TIER I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K85" t="str">
            <v>Bonds</v>
          </cell>
          <cell r="L85">
            <v>5</v>
          </cell>
          <cell r="M85">
            <v>4908610</v>
          </cell>
          <cell r="AI85" t="str">
            <v>Scheme C TIER I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K86" t="str">
            <v>Bonds</v>
          </cell>
          <cell r="L86">
            <v>5</v>
          </cell>
          <cell r="M86">
            <v>5367375</v>
          </cell>
          <cell r="AI86" t="str">
            <v>Scheme C TIER I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K87" t="str">
            <v>Bonds</v>
          </cell>
          <cell r="L87">
            <v>5</v>
          </cell>
          <cell r="M87">
            <v>5049325</v>
          </cell>
          <cell r="AI87" t="str">
            <v>Scheme C TIER I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K88" t="str">
            <v>Bonds</v>
          </cell>
          <cell r="L88">
            <v>8</v>
          </cell>
          <cell r="M88">
            <v>11302180</v>
          </cell>
          <cell r="AI88" t="str">
            <v>Scheme C TIER I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K89" t="str">
            <v>Bonds</v>
          </cell>
          <cell r="L89">
            <v>2</v>
          </cell>
          <cell r="M89">
            <v>2160780</v>
          </cell>
          <cell r="AI89" t="str">
            <v>Scheme C TIER I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K90" t="str">
            <v>Bonds</v>
          </cell>
          <cell r="L90">
            <v>21</v>
          </cell>
          <cell r="M90">
            <v>21857325</v>
          </cell>
          <cell r="AI90" t="str">
            <v>Scheme C TIER I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K91" t="str">
            <v>Bonds</v>
          </cell>
          <cell r="L91">
            <v>2</v>
          </cell>
          <cell r="M91">
            <v>2056744</v>
          </cell>
          <cell r="AI91" t="str">
            <v>Scheme C TIER I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K92" t="str">
            <v>Bonds</v>
          </cell>
          <cell r="L92">
            <v>13</v>
          </cell>
          <cell r="M92">
            <v>13707967</v>
          </cell>
          <cell r="AI92" t="str">
            <v>Scheme C TIER I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K93" t="str">
            <v>Bonds</v>
          </cell>
          <cell r="L93">
            <v>8</v>
          </cell>
          <cell r="M93">
            <v>8223064</v>
          </cell>
          <cell r="AI93" t="str">
            <v>Scheme C TIER I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K94" t="str">
            <v>Bonds</v>
          </cell>
          <cell r="L94">
            <v>4</v>
          </cell>
          <cell r="M94">
            <v>4341196</v>
          </cell>
          <cell r="AI94" t="str">
            <v>Scheme C TIER I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K95" t="str">
            <v>Bonds</v>
          </cell>
          <cell r="L95">
            <v>2</v>
          </cell>
          <cell r="M95">
            <v>2054162</v>
          </cell>
          <cell r="AI95" t="str">
            <v>Scheme C TIER I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K96" t="str">
            <v>Bonds</v>
          </cell>
          <cell r="L96">
            <v>2</v>
          </cell>
          <cell r="M96">
            <v>2120102</v>
          </cell>
          <cell r="AI96" t="str">
            <v>Scheme C TIER II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K97" t="str">
            <v>Bonds</v>
          </cell>
          <cell r="L97">
            <v>900</v>
          </cell>
          <cell r="M97">
            <v>897692.4</v>
          </cell>
          <cell r="AI97" t="str">
            <v>Scheme C TIER II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K98" t="str">
            <v>Bonds</v>
          </cell>
          <cell r="L98">
            <v>1</v>
          </cell>
          <cell r="M98">
            <v>1114011</v>
          </cell>
          <cell r="AI98" t="str">
            <v>Scheme C TIER II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K99" t="str">
            <v>Bonds</v>
          </cell>
          <cell r="L99">
            <v>1</v>
          </cell>
          <cell r="M99">
            <v>1113058</v>
          </cell>
          <cell r="AI99" t="str">
            <v>Scheme C TIER II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K100" t="str">
            <v>Bonds</v>
          </cell>
          <cell r="L100">
            <v>1</v>
          </cell>
          <cell r="M100">
            <v>1090598</v>
          </cell>
          <cell r="AI100" t="str">
            <v>Scheme C TIER II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K101" t="str">
            <v>Bonds</v>
          </cell>
          <cell r="L101">
            <v>2</v>
          </cell>
          <cell r="M101">
            <v>2064530</v>
          </cell>
          <cell r="AI101" t="str">
            <v>Scheme C TIER II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K102" t="str">
            <v>Bonds</v>
          </cell>
          <cell r="L102">
            <v>1</v>
          </cell>
          <cell r="M102">
            <v>988945</v>
          </cell>
          <cell r="AI102" t="str">
            <v>Scheme C TIER II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K103" t="str">
            <v>Bonds</v>
          </cell>
          <cell r="L103">
            <v>1</v>
          </cell>
          <cell r="M103">
            <v>1088504</v>
          </cell>
          <cell r="AI103" t="str">
            <v>Scheme C TIER II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K104" t="str">
            <v>Bonds</v>
          </cell>
          <cell r="L104">
            <v>2</v>
          </cell>
          <cell r="M104">
            <v>2262782</v>
          </cell>
          <cell r="AI104" t="str">
            <v>Scheme C TIER II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K105" t="str">
            <v>Bonds</v>
          </cell>
          <cell r="L105">
            <v>10</v>
          </cell>
          <cell r="M105">
            <v>2050008</v>
          </cell>
          <cell r="AI105" t="str">
            <v>Scheme C TIER II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K106" t="str">
            <v>Bonds</v>
          </cell>
          <cell r="L106">
            <v>1</v>
          </cell>
          <cell r="M106">
            <v>1039147</v>
          </cell>
          <cell r="AI106" t="str">
            <v>Scheme C TIER II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K107" t="str">
            <v>Bonds</v>
          </cell>
          <cell r="L107">
            <v>1</v>
          </cell>
          <cell r="M107">
            <v>1035550</v>
          </cell>
          <cell r="AI107" t="str">
            <v>Scheme C TIER II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K108" t="str">
            <v>Bonds</v>
          </cell>
          <cell r="L108">
            <v>1</v>
          </cell>
          <cell r="M108">
            <v>960193</v>
          </cell>
          <cell r="AI108" t="str">
            <v>Scheme C TIER II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K109" t="str">
            <v>Bonds</v>
          </cell>
          <cell r="L109">
            <v>1</v>
          </cell>
          <cell r="M109">
            <v>987874</v>
          </cell>
          <cell r="AI109" t="str">
            <v>Scheme C TIER II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K110" t="str">
            <v>Bonds</v>
          </cell>
          <cell r="L110">
            <v>1</v>
          </cell>
          <cell r="M110">
            <v>1042074</v>
          </cell>
          <cell r="AI110" t="str">
            <v>Scheme C TIER II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K111" t="str">
            <v>Bonds</v>
          </cell>
          <cell r="L111">
            <v>2</v>
          </cell>
          <cell r="M111">
            <v>2140836</v>
          </cell>
          <cell r="AI111" t="str">
            <v>Scheme C TIER II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K112" t="str">
            <v>Bonds</v>
          </cell>
          <cell r="L112">
            <v>1</v>
          </cell>
          <cell r="M112">
            <v>986414</v>
          </cell>
          <cell r="AI112" t="str">
            <v>Scheme C TIER II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K113" t="str">
            <v>Bonds</v>
          </cell>
          <cell r="L113">
            <v>2</v>
          </cell>
          <cell r="M113">
            <v>1943324</v>
          </cell>
          <cell r="AI113" t="str">
            <v>Scheme C TIER II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K114" t="str">
            <v>Bonds</v>
          </cell>
          <cell r="L114">
            <v>2</v>
          </cell>
          <cell r="M114">
            <v>1944800</v>
          </cell>
          <cell r="AI114" t="str">
            <v>Scheme C TIER II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K115" t="str">
            <v>Bonds</v>
          </cell>
          <cell r="L115">
            <v>2</v>
          </cell>
          <cell r="M115">
            <v>2081492</v>
          </cell>
          <cell r="AI115" t="str">
            <v>Scheme C TIER II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K116" t="str">
            <v>Bonds</v>
          </cell>
          <cell r="L116">
            <v>30</v>
          </cell>
          <cell r="M116">
            <v>3294678</v>
          </cell>
          <cell r="AI116" t="str">
            <v>Scheme C TIER II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K117" t="str">
            <v>Bonds</v>
          </cell>
          <cell r="L117">
            <v>1</v>
          </cell>
          <cell r="M117">
            <v>975175</v>
          </cell>
          <cell r="AI117" t="str">
            <v>Scheme C TIER II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K118" t="str">
            <v>Bonds</v>
          </cell>
          <cell r="L118">
            <v>9</v>
          </cell>
          <cell r="M118">
            <v>976782.6</v>
          </cell>
          <cell r="AI118" t="str">
            <v>Scheme C TIER II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K119" t="str">
            <v>Bonds</v>
          </cell>
          <cell r="L119">
            <v>1</v>
          </cell>
          <cell r="M119">
            <v>970026</v>
          </cell>
          <cell r="AI119" t="str">
            <v>Scheme C TIER II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K120" t="str">
            <v>Bonds</v>
          </cell>
          <cell r="L120">
            <v>3</v>
          </cell>
          <cell r="M120">
            <v>665827.80000000005</v>
          </cell>
          <cell r="AI120" t="str">
            <v>Scheme C TIER II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K121" t="str">
            <v>Bonds</v>
          </cell>
          <cell r="L121">
            <v>3</v>
          </cell>
          <cell r="M121">
            <v>3051516</v>
          </cell>
          <cell r="AI121" t="str">
            <v>Scheme C TIER II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K122" t="str">
            <v>Bonds</v>
          </cell>
          <cell r="L122">
            <v>2</v>
          </cell>
          <cell r="M122">
            <v>2091094</v>
          </cell>
          <cell r="AI122" t="str">
            <v>Scheme C TIER II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K123" t="str">
            <v>Bonds</v>
          </cell>
          <cell r="L123">
            <v>1</v>
          </cell>
          <cell r="M123">
            <v>1026045</v>
          </cell>
          <cell r="AI123" t="str">
            <v>Scheme C TIER II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K124" t="str">
            <v>Bonds</v>
          </cell>
          <cell r="L124">
            <v>1</v>
          </cell>
          <cell r="M124">
            <v>987680</v>
          </cell>
          <cell r="AI124" t="str">
            <v>Scheme C TIER II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K125" t="str">
            <v>NCA</v>
          </cell>
          <cell r="L125">
            <v>0</v>
          </cell>
          <cell r="M125">
            <v>2893162.08</v>
          </cell>
          <cell r="AI125" t="str">
            <v>Scheme C TIER II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K126" t="str">
            <v>Bonds</v>
          </cell>
          <cell r="L126">
            <v>1</v>
          </cell>
          <cell r="M126">
            <v>1067272</v>
          </cell>
          <cell r="AI126" t="str">
            <v>Scheme C TIER II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K127" t="str">
            <v>Bonds</v>
          </cell>
          <cell r="L127">
            <v>2</v>
          </cell>
          <cell r="M127">
            <v>2160430</v>
          </cell>
          <cell r="AI127" t="str">
            <v>Scheme C TIER II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K128" t="str">
            <v>Bonds</v>
          </cell>
          <cell r="L128">
            <v>1</v>
          </cell>
          <cell r="M128">
            <v>1047640</v>
          </cell>
          <cell r="AI128" t="str">
            <v>Scheme C TIER II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K129" t="str">
            <v>Bonds</v>
          </cell>
          <cell r="L129">
            <v>1</v>
          </cell>
          <cell r="M129">
            <v>1010348</v>
          </cell>
          <cell r="AI129" t="str">
            <v>Scheme C TIER II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K130" t="str">
            <v>Bonds</v>
          </cell>
          <cell r="L130">
            <v>3</v>
          </cell>
          <cell r="M130">
            <v>3219636</v>
          </cell>
          <cell r="AI130" t="str">
            <v>Scheme C TIER II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K131" t="str">
            <v>Bonds</v>
          </cell>
          <cell r="L131">
            <v>1</v>
          </cell>
          <cell r="M131">
            <v>1068593</v>
          </cell>
          <cell r="AI131" t="str">
            <v>Scheme C TIER II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K132" t="str">
            <v>Bonds</v>
          </cell>
          <cell r="L132">
            <v>1</v>
          </cell>
          <cell r="M132">
            <v>1069628</v>
          </cell>
          <cell r="AI132" t="str">
            <v>Scheme C TIER II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K133" t="str">
            <v>Bonds</v>
          </cell>
          <cell r="L133">
            <v>3</v>
          </cell>
          <cell r="M133">
            <v>3096087</v>
          </cell>
          <cell r="AI133" t="str">
            <v>Scheme C TIER II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K134" t="str">
            <v>Bonds</v>
          </cell>
          <cell r="L134">
            <v>1</v>
          </cell>
          <cell r="M134">
            <v>1041398</v>
          </cell>
          <cell r="AI134" t="str">
            <v>Scheme C TIER II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K135" t="str">
            <v>Bonds</v>
          </cell>
          <cell r="L135">
            <v>1</v>
          </cell>
          <cell r="M135">
            <v>1009865</v>
          </cell>
          <cell r="AI135" t="str">
            <v>Scheme C TIER II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K136" t="str">
            <v>Bonds</v>
          </cell>
          <cell r="L136">
            <v>1</v>
          </cell>
          <cell r="M136">
            <v>1027081</v>
          </cell>
          <cell r="AI136" t="str">
            <v>Scheme C TIER II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K137" t="str">
            <v>Bonds</v>
          </cell>
          <cell r="L137">
            <v>1</v>
          </cell>
          <cell r="M137">
            <v>1050699</v>
          </cell>
          <cell r="AI137" t="str">
            <v>Scheme C TIER II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K138" t="str">
            <v>Bonds</v>
          </cell>
          <cell r="L138">
            <v>1</v>
          </cell>
          <cell r="M138">
            <v>1027667</v>
          </cell>
          <cell r="AI138" t="str">
            <v>Scheme C TIER II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K139" t="str">
            <v>Bonds</v>
          </cell>
          <cell r="L139">
            <v>1</v>
          </cell>
          <cell r="M139">
            <v>1040110</v>
          </cell>
          <cell r="AI139" t="str">
            <v>Scheme C TIER II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K140" t="str">
            <v>Bonds</v>
          </cell>
          <cell r="L140">
            <v>1</v>
          </cell>
          <cell r="M140">
            <v>1035498</v>
          </cell>
          <cell r="AI140" t="str">
            <v>Scheme C TIER II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K141" t="str">
            <v>Bonds</v>
          </cell>
          <cell r="L141">
            <v>1</v>
          </cell>
          <cell r="M141">
            <v>1040089</v>
          </cell>
          <cell r="AI141" t="str">
            <v>Scheme C TIER II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K142" t="str">
            <v>Bonds</v>
          </cell>
          <cell r="L142">
            <v>1</v>
          </cell>
          <cell r="M142">
            <v>1022850</v>
          </cell>
          <cell r="AI142" t="str">
            <v>Scheme C TIER II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K143" t="str">
            <v>Bonds</v>
          </cell>
          <cell r="L143">
            <v>2</v>
          </cell>
          <cell r="M143">
            <v>2110584</v>
          </cell>
          <cell r="AI143" t="str">
            <v>Scheme C TIER II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K144" t="str">
            <v>Bonds</v>
          </cell>
          <cell r="L144">
            <v>2</v>
          </cell>
          <cell r="M144">
            <v>2221342</v>
          </cell>
          <cell r="AI144" t="str">
            <v>Scheme C TIER II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K145" t="str">
            <v>Bonds</v>
          </cell>
          <cell r="L145">
            <v>1</v>
          </cell>
          <cell r="M145">
            <v>1104901</v>
          </cell>
          <cell r="AI145" t="str">
            <v>Scheme C TIER II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K146" t="str">
            <v>Bonds</v>
          </cell>
          <cell r="L146">
            <v>2</v>
          </cell>
          <cell r="M146">
            <v>2157552</v>
          </cell>
          <cell r="AI146" t="str">
            <v>Scheme C TIER II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K147" t="str">
            <v>Bonds</v>
          </cell>
          <cell r="L147">
            <v>1</v>
          </cell>
          <cell r="M147">
            <v>1077575</v>
          </cell>
          <cell r="AI147" t="str">
            <v>Scheme C TIER II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K148" t="str">
            <v>Bonds</v>
          </cell>
          <cell r="L148">
            <v>2</v>
          </cell>
          <cell r="M148">
            <v>2100424</v>
          </cell>
          <cell r="AI148" t="str">
            <v>Scheme C TIER II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K149" t="str">
            <v>Bonds</v>
          </cell>
          <cell r="L149">
            <v>1</v>
          </cell>
          <cell r="M149">
            <v>1024740</v>
          </cell>
          <cell r="AI149" t="str">
            <v>Scheme C TIER II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K150" t="str">
            <v>Bonds</v>
          </cell>
          <cell r="L150">
            <v>1</v>
          </cell>
          <cell r="M150">
            <v>1027883</v>
          </cell>
          <cell r="AI150" t="str">
            <v>Scheme C TIER II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K151" t="str">
            <v>Bonds</v>
          </cell>
          <cell r="L151">
            <v>3</v>
          </cell>
          <cell r="M151">
            <v>3211062</v>
          </cell>
          <cell r="AI151" t="str">
            <v>Scheme C TIER II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K152" t="str">
            <v>Bonds</v>
          </cell>
          <cell r="L152">
            <v>1</v>
          </cell>
          <cell r="M152">
            <v>1054459</v>
          </cell>
          <cell r="AI152" t="str">
            <v>Scheme C TIER II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AI153" t="str">
            <v>Scheme C TIER II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K154" t="str">
            <v>Equity</v>
          </cell>
          <cell r="L154">
            <v>14700</v>
          </cell>
          <cell r="M154">
            <v>6239415</v>
          </cell>
          <cell r="AI154" t="str">
            <v>Scheme E TIER I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K155" t="str">
            <v>Equity</v>
          </cell>
          <cell r="L155">
            <v>113700</v>
          </cell>
          <cell r="M155">
            <v>15070935</v>
          </cell>
          <cell r="AI155" t="str">
            <v>Scheme E TIER I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K156" t="str">
            <v>Equity</v>
          </cell>
          <cell r="L156">
            <v>10027</v>
          </cell>
          <cell r="M156">
            <v>31607610.75</v>
          </cell>
          <cell r="AI156" t="str">
            <v>Scheme E TIER I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K157" t="str">
            <v>Equity</v>
          </cell>
          <cell r="L157">
            <v>26109</v>
          </cell>
          <cell r="M157">
            <v>97549751.25</v>
          </cell>
          <cell r="AI157" t="str">
            <v>Scheme E TIER I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K158" t="str">
            <v>Equity</v>
          </cell>
          <cell r="L158">
            <v>10480</v>
          </cell>
          <cell r="M158">
            <v>6597160</v>
          </cell>
          <cell r="AI158" t="str">
            <v>Scheme E TIER I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K159" t="str">
            <v>Equity</v>
          </cell>
          <cell r="L159">
            <v>42136</v>
          </cell>
          <cell r="M159">
            <v>80446051.200000003</v>
          </cell>
          <cell r="AI159" t="str">
            <v>Scheme E TIER I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K160" t="str">
            <v>Equity</v>
          </cell>
          <cell r="L160">
            <v>63470</v>
          </cell>
          <cell r="M160">
            <v>49065483.5</v>
          </cell>
          <cell r="AI160" t="str">
            <v>Scheme E TIER I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K161" t="str">
            <v>Equity</v>
          </cell>
          <cell r="L161">
            <v>20000</v>
          </cell>
          <cell r="M161">
            <v>12449000</v>
          </cell>
          <cell r="AI161" t="str">
            <v>Scheme E TIER I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K162" t="str">
            <v>Equity</v>
          </cell>
          <cell r="L162">
            <v>53500</v>
          </cell>
          <cell r="M162">
            <v>6698200</v>
          </cell>
          <cell r="AI162" t="str">
            <v>Scheme E TIER I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K163" t="str">
            <v>Equity</v>
          </cell>
          <cell r="L163">
            <v>1152</v>
          </cell>
          <cell r="M163">
            <v>21336825.600000001</v>
          </cell>
          <cell r="AI163" t="str">
            <v>Scheme E TIER I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K164" t="str">
            <v>Equity</v>
          </cell>
          <cell r="L164">
            <v>250</v>
          </cell>
          <cell r="M164">
            <v>10702612.5</v>
          </cell>
          <cell r="AI164" t="str">
            <v>Scheme E TIER I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K165" t="str">
            <v>Equity</v>
          </cell>
          <cell r="L165">
            <v>51700</v>
          </cell>
          <cell r="M165">
            <v>12720785</v>
          </cell>
          <cell r="AI165" t="str">
            <v>Scheme E TIER I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K166" t="str">
            <v>Equity</v>
          </cell>
          <cell r="L166">
            <v>8780</v>
          </cell>
          <cell r="M166">
            <v>7657038</v>
          </cell>
          <cell r="AI166" t="str">
            <v>Scheme E TIER I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K167" t="str">
            <v>Equity</v>
          </cell>
          <cell r="L167">
            <v>29548</v>
          </cell>
          <cell r="M167">
            <v>26173618.399999999</v>
          </cell>
          <cell r="AI167" t="str">
            <v>Scheme E TIER I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K168" t="str">
            <v>Equity</v>
          </cell>
          <cell r="L168">
            <v>4100</v>
          </cell>
          <cell r="M168">
            <v>5036440</v>
          </cell>
          <cell r="AI168" t="str">
            <v>Scheme E TIER I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K169" t="str">
            <v>Equity</v>
          </cell>
          <cell r="L169">
            <v>24670</v>
          </cell>
          <cell r="M169">
            <v>23313150</v>
          </cell>
          <cell r="AI169" t="str">
            <v>Scheme E TIER I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K170" t="str">
            <v>Equity</v>
          </cell>
          <cell r="L170">
            <v>131450</v>
          </cell>
          <cell r="M170">
            <v>18672472.5</v>
          </cell>
          <cell r="AI170" t="str">
            <v>Scheme E TIER I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K171" t="str">
            <v>Equity</v>
          </cell>
          <cell r="L171">
            <v>16420</v>
          </cell>
          <cell r="M171">
            <v>9202589</v>
          </cell>
          <cell r="AI171" t="str">
            <v>Scheme E TIER I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K172" t="str">
            <v>Equity</v>
          </cell>
          <cell r="L172">
            <v>76900</v>
          </cell>
          <cell r="M172">
            <v>16564260</v>
          </cell>
          <cell r="AI172" t="str">
            <v>Scheme E TIER I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K173" t="str">
            <v>Equity</v>
          </cell>
          <cell r="L173">
            <v>15400</v>
          </cell>
          <cell r="M173">
            <v>22776600</v>
          </cell>
          <cell r="AI173" t="str">
            <v>Scheme E TIER I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K174" t="str">
            <v>Equity</v>
          </cell>
          <cell r="L174">
            <v>14400</v>
          </cell>
          <cell r="M174">
            <v>11181600</v>
          </cell>
          <cell r="AI174" t="str">
            <v>Scheme E TIER I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K175" t="str">
            <v>Equity</v>
          </cell>
          <cell r="L175">
            <v>29680</v>
          </cell>
          <cell r="M175">
            <v>32630192</v>
          </cell>
          <cell r="AI175" t="str">
            <v>Scheme E TIER I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K176" t="str">
            <v>Equity</v>
          </cell>
          <cell r="L176">
            <v>103</v>
          </cell>
          <cell r="M176">
            <v>4369883.1500000004</v>
          </cell>
          <cell r="AI176" t="str">
            <v>Scheme E TIER I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K177" t="str">
            <v>Equity</v>
          </cell>
          <cell r="L177">
            <v>46855</v>
          </cell>
          <cell r="M177">
            <v>39100497.5</v>
          </cell>
          <cell r="AI177" t="str">
            <v>Scheme E TIER I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K178" t="str">
            <v>Equity</v>
          </cell>
          <cell r="L178">
            <v>102445</v>
          </cell>
          <cell r="M178">
            <v>177865009</v>
          </cell>
          <cell r="AI178" t="str">
            <v>Scheme E TIER I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K179" t="str">
            <v>Equity</v>
          </cell>
          <cell r="L179">
            <v>37911</v>
          </cell>
          <cell r="M179">
            <v>95573631</v>
          </cell>
          <cell r="AI179" t="str">
            <v>Scheme E TIER I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K180" t="str">
            <v>Equity</v>
          </cell>
          <cell r="L180">
            <v>114632</v>
          </cell>
          <cell r="M180">
            <v>170308762.40000001</v>
          </cell>
          <cell r="AI180" t="str">
            <v>Scheme E TIER I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K181" t="str">
            <v>Equity</v>
          </cell>
          <cell r="L181">
            <v>2410</v>
          </cell>
          <cell r="M181">
            <v>9727001</v>
          </cell>
          <cell r="AI181" t="str">
            <v>Scheme E TIER I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K182" t="str">
            <v>Equity</v>
          </cell>
          <cell r="L182">
            <v>36020</v>
          </cell>
          <cell r="M182">
            <v>17615581</v>
          </cell>
          <cell r="AI182" t="str">
            <v>Scheme E TIER I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K183" t="str">
            <v>Equity</v>
          </cell>
          <cell r="L183">
            <v>10120</v>
          </cell>
          <cell r="M183">
            <v>3975136</v>
          </cell>
          <cell r="AI183" t="str">
            <v>Scheme E TIER I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K184" t="str">
            <v>Equity</v>
          </cell>
          <cell r="L184">
            <v>3550</v>
          </cell>
          <cell r="M184">
            <v>4860305</v>
          </cell>
          <cell r="AI184" t="str">
            <v>Scheme E TIER I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K185" t="str">
            <v>Equity</v>
          </cell>
          <cell r="L185">
            <v>19100</v>
          </cell>
          <cell r="M185">
            <v>20734005</v>
          </cell>
          <cell r="AI185" t="str">
            <v>Scheme E TIER I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K186" t="str">
            <v>Equity</v>
          </cell>
          <cell r="L186">
            <v>240660</v>
          </cell>
          <cell r="M186">
            <v>52993332</v>
          </cell>
          <cell r="AI186" t="str">
            <v>Scheme E TIER I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K187" t="str">
            <v>Equity</v>
          </cell>
          <cell r="L187">
            <v>129730</v>
          </cell>
          <cell r="M187">
            <v>69833659</v>
          </cell>
          <cell r="AI187" t="str">
            <v>Scheme E TIER I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K188" t="str">
            <v>Equity</v>
          </cell>
          <cell r="L188">
            <v>789</v>
          </cell>
          <cell r="M188">
            <v>12379054.949999999</v>
          </cell>
          <cell r="AI188" t="str">
            <v>Scheme E TIER I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K189" t="str">
            <v>Equity</v>
          </cell>
          <cell r="L189">
            <v>35300</v>
          </cell>
          <cell r="M189">
            <v>20212780</v>
          </cell>
          <cell r="AI189" t="str">
            <v>Scheme E TIER I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K190" t="str">
            <v>Equity</v>
          </cell>
          <cell r="L190">
            <v>5185</v>
          </cell>
          <cell r="M190">
            <v>37417034</v>
          </cell>
          <cell r="AI190" t="str">
            <v>Scheme E TIER I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K191" t="str">
            <v>Equity</v>
          </cell>
          <cell r="L191">
            <v>48900</v>
          </cell>
          <cell r="M191">
            <v>10254330</v>
          </cell>
          <cell r="AI191" t="str">
            <v>Scheme E TIER I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K192" t="str">
            <v>Equity</v>
          </cell>
          <cell r="L192">
            <v>22650</v>
          </cell>
          <cell r="M192">
            <v>8270647.5</v>
          </cell>
          <cell r="AI192" t="str">
            <v>Scheme E TIER I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K193" t="str">
            <v>Equity</v>
          </cell>
          <cell r="L193">
            <v>9950</v>
          </cell>
          <cell r="M193">
            <v>9372900</v>
          </cell>
          <cell r="AI193" t="str">
            <v>Scheme E TIER I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K194" t="str">
            <v>NCA</v>
          </cell>
          <cell r="L194">
            <v>0</v>
          </cell>
          <cell r="M194">
            <v>2665054.6</v>
          </cell>
          <cell r="AI194" t="str">
            <v>Scheme E TIER I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K195" t="str">
            <v>Equity</v>
          </cell>
          <cell r="L195">
            <v>650</v>
          </cell>
          <cell r="M195">
            <v>15773615</v>
          </cell>
          <cell r="AI195" t="str">
            <v>Scheme E TIER I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K196" t="str">
            <v>Equity</v>
          </cell>
          <cell r="L196">
            <v>16950</v>
          </cell>
          <cell r="M196">
            <v>4907872.5</v>
          </cell>
          <cell r="AI196" t="str">
            <v>Scheme E TIER I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K197" t="str">
            <v>Equity</v>
          </cell>
          <cell r="L197">
            <v>18400</v>
          </cell>
          <cell r="M197">
            <v>9876200</v>
          </cell>
          <cell r="AI197" t="str">
            <v>Scheme E TIER I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K198" t="str">
            <v>Equity</v>
          </cell>
          <cell r="L198">
            <v>67232</v>
          </cell>
          <cell r="M198">
            <v>49032297.600000001</v>
          </cell>
          <cell r="AI198" t="str">
            <v>Scheme E TIER I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K199" t="str">
            <v>Equity</v>
          </cell>
          <cell r="L199">
            <v>19250</v>
          </cell>
          <cell r="M199">
            <v>14000525</v>
          </cell>
          <cell r="AI199" t="str">
            <v>Scheme E TIER I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K200" t="str">
            <v>Equity</v>
          </cell>
          <cell r="L200">
            <v>78674</v>
          </cell>
          <cell r="M200">
            <v>187763368.40000001</v>
          </cell>
          <cell r="AI200" t="str">
            <v>Scheme E TIER I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K201" t="str">
            <v>Equity</v>
          </cell>
          <cell r="L201">
            <v>19800</v>
          </cell>
          <cell r="M201">
            <v>14553000</v>
          </cell>
          <cell r="AI201" t="str">
            <v>Scheme E TIER I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K202" t="str">
            <v>Equity</v>
          </cell>
          <cell r="L202">
            <v>5625</v>
          </cell>
          <cell r="M202">
            <v>6656062.5</v>
          </cell>
          <cell r="AI202" t="str">
            <v>Scheme E TIER I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K203" t="str">
            <v>Equity</v>
          </cell>
          <cell r="L203">
            <v>4210</v>
          </cell>
          <cell r="M203">
            <v>14883613</v>
          </cell>
          <cell r="AI203" t="str">
            <v>Scheme E TIER I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K204" t="str">
            <v>Equity</v>
          </cell>
          <cell r="L204">
            <v>3790</v>
          </cell>
          <cell r="M204">
            <v>10026445</v>
          </cell>
          <cell r="AI204" t="str">
            <v>Scheme E TIER I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K205" t="str">
            <v>Equity</v>
          </cell>
          <cell r="L205">
            <v>17060</v>
          </cell>
          <cell r="M205">
            <v>21039245</v>
          </cell>
          <cell r="AI205" t="str">
            <v>Scheme E TIER I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K206" t="str">
            <v>Equity</v>
          </cell>
          <cell r="L206">
            <v>3731</v>
          </cell>
          <cell r="M206">
            <v>32076526.300000001</v>
          </cell>
          <cell r="AI206" t="str">
            <v>Scheme E TIER I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K207" t="str">
            <v>Equity</v>
          </cell>
          <cell r="L207">
            <v>545</v>
          </cell>
          <cell r="M207">
            <v>1844416.25</v>
          </cell>
          <cell r="AI207" t="str">
            <v>Scheme E TIER I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K208" t="str">
            <v>Equity</v>
          </cell>
          <cell r="L208">
            <v>42050</v>
          </cell>
          <cell r="M208">
            <v>21771387.5</v>
          </cell>
          <cell r="AI208" t="str">
            <v>Scheme E TIER I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K209" t="str">
            <v>Equity</v>
          </cell>
          <cell r="L209">
            <v>2265</v>
          </cell>
          <cell r="M209">
            <v>5511877.5</v>
          </cell>
          <cell r="AI209" t="str">
            <v>Scheme E TIER I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K210" t="str">
            <v>Equity</v>
          </cell>
          <cell r="L210">
            <v>6615</v>
          </cell>
          <cell r="M210">
            <v>46306653.75</v>
          </cell>
          <cell r="AI210" t="str">
            <v>Scheme E TIER I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K211" t="str">
            <v>Equity</v>
          </cell>
          <cell r="L211">
            <v>26247</v>
          </cell>
          <cell r="M211">
            <v>59679116.25</v>
          </cell>
          <cell r="AI211" t="str">
            <v>Scheme E TIER I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K212" t="str">
            <v>Equity</v>
          </cell>
          <cell r="L212">
            <v>8785</v>
          </cell>
          <cell r="M212">
            <v>20735235.5</v>
          </cell>
          <cell r="AI212" t="str">
            <v>Scheme E TIER I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K213" t="str">
            <v>MF</v>
          </cell>
          <cell r="L213">
            <v>48992.993999999999</v>
          </cell>
          <cell r="M213">
            <v>54759631.07</v>
          </cell>
          <cell r="AI213" t="str">
            <v>Scheme E TIER I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K214" t="str">
            <v>Equity</v>
          </cell>
          <cell r="L214">
            <v>34760</v>
          </cell>
          <cell r="M214">
            <v>13801458</v>
          </cell>
          <cell r="AI214" t="str">
            <v>Scheme E TIER I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K215" t="str">
            <v>Equity</v>
          </cell>
          <cell r="L215">
            <v>216986</v>
          </cell>
          <cell r="M215">
            <v>171158556.80000001</v>
          </cell>
          <cell r="AI215" t="str">
            <v>Scheme E TIER I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K216" t="str">
            <v>Equity</v>
          </cell>
          <cell r="L216">
            <v>4515</v>
          </cell>
          <cell r="M216">
            <v>19427142</v>
          </cell>
          <cell r="AI216" t="str">
            <v>Scheme E TIER I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K217" t="str">
            <v>Equity</v>
          </cell>
          <cell r="L217">
            <v>300</v>
          </cell>
          <cell r="M217">
            <v>1069395</v>
          </cell>
          <cell r="AI217" t="str">
            <v>Scheme E TIER I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K218" t="str">
            <v>Equity</v>
          </cell>
          <cell r="L218">
            <v>97990</v>
          </cell>
          <cell r="M218">
            <v>14139957</v>
          </cell>
          <cell r="AI218" t="str">
            <v>Scheme E TIER I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K219" t="str">
            <v>Equity</v>
          </cell>
          <cell r="L219">
            <v>13750</v>
          </cell>
          <cell r="M219">
            <v>8885937.5</v>
          </cell>
          <cell r="AI219" t="str">
            <v>Scheme E TIER I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K220" t="str">
            <v>Equity</v>
          </cell>
          <cell r="L220">
            <v>5748</v>
          </cell>
          <cell r="M220">
            <v>2194299</v>
          </cell>
          <cell r="AI220" t="str">
            <v>Scheme E TIER I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K221" t="str">
            <v>Equity</v>
          </cell>
          <cell r="L221">
            <v>35057</v>
          </cell>
          <cell r="M221">
            <v>65109613.25</v>
          </cell>
          <cell r="AI221" t="str">
            <v>Scheme E TIER I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K222" t="str">
            <v>Equity</v>
          </cell>
          <cell r="L222">
            <v>17637</v>
          </cell>
          <cell r="M222">
            <v>13912065.6</v>
          </cell>
          <cell r="AI222" t="str">
            <v>Scheme E TIER II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K223" t="str">
            <v>Equity</v>
          </cell>
          <cell r="L223">
            <v>184</v>
          </cell>
          <cell r="M223">
            <v>447764</v>
          </cell>
          <cell r="AI223" t="str">
            <v>Scheme E TIER II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K224" t="str">
            <v>Equity</v>
          </cell>
          <cell r="L224">
            <v>3117</v>
          </cell>
          <cell r="M224">
            <v>7857957</v>
          </cell>
          <cell r="AI224" t="str">
            <v>Scheme E TIER II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K225" t="str">
            <v>Equity</v>
          </cell>
          <cell r="L225">
            <v>7320</v>
          </cell>
          <cell r="M225">
            <v>1056276</v>
          </cell>
          <cell r="AI225" t="str">
            <v>Scheme E TIER II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K226" t="str">
            <v>Equity</v>
          </cell>
          <cell r="L226">
            <v>5403</v>
          </cell>
          <cell r="M226">
            <v>3940407.9</v>
          </cell>
          <cell r="AI226" t="str">
            <v>Scheme E TIER II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K227" t="str">
            <v>Equity</v>
          </cell>
          <cell r="L227">
            <v>3808</v>
          </cell>
          <cell r="M227">
            <v>3177776</v>
          </cell>
          <cell r="AI227" t="str">
            <v>Scheme E TIER II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K228" t="str">
            <v>Equity</v>
          </cell>
          <cell r="L228">
            <v>3395</v>
          </cell>
          <cell r="M228">
            <v>6481734</v>
          </cell>
          <cell r="AI228" t="str">
            <v>Scheme E TIER II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K229" t="str">
            <v>Equity</v>
          </cell>
          <cell r="L229">
            <v>63</v>
          </cell>
          <cell r="M229">
            <v>988441.65</v>
          </cell>
          <cell r="AI229" t="str">
            <v>Scheme E TIER II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K230" t="str">
            <v>Equity</v>
          </cell>
          <cell r="L230">
            <v>5891</v>
          </cell>
          <cell r="M230">
            <v>1268921.3999999999</v>
          </cell>
          <cell r="AI230" t="str">
            <v>Scheme E TIER II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K231" t="str">
            <v>Equity</v>
          </cell>
          <cell r="L231">
            <v>285</v>
          </cell>
          <cell r="M231">
            <v>753967.5</v>
          </cell>
          <cell r="AI231" t="str">
            <v>Scheme E TIER II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K232" t="str">
            <v>Equity</v>
          </cell>
          <cell r="L232">
            <v>2285</v>
          </cell>
          <cell r="M232">
            <v>2024053</v>
          </cell>
          <cell r="AI232" t="str">
            <v>Scheme E TIER II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K233" t="str">
            <v>Equity</v>
          </cell>
          <cell r="L233">
            <v>768</v>
          </cell>
          <cell r="M233">
            <v>723456</v>
          </cell>
          <cell r="AI233" t="str">
            <v>Scheme E TIER II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K234" t="str">
            <v>Equity</v>
          </cell>
          <cell r="L234">
            <v>48</v>
          </cell>
          <cell r="M234">
            <v>1164820.8</v>
          </cell>
          <cell r="AI234" t="str">
            <v>Scheme E TIER II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K235" t="str">
            <v>Equity</v>
          </cell>
          <cell r="L235">
            <v>1455</v>
          </cell>
          <cell r="M235">
            <v>780971.25</v>
          </cell>
          <cell r="AI235" t="str">
            <v>Scheme E TIER II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K236" t="str">
            <v>Equity</v>
          </cell>
          <cell r="L236">
            <v>1510</v>
          </cell>
          <cell r="M236">
            <v>1098223</v>
          </cell>
          <cell r="AI236" t="str">
            <v>Scheme E TIER II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K237" t="str">
            <v>Equity</v>
          </cell>
          <cell r="L237">
            <v>4940</v>
          </cell>
          <cell r="M237">
            <v>1035918</v>
          </cell>
          <cell r="AI237" t="str">
            <v>Scheme E TIER II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K238" t="str">
            <v>Equity</v>
          </cell>
          <cell r="L238">
            <v>1560</v>
          </cell>
          <cell r="M238">
            <v>1146600</v>
          </cell>
          <cell r="AI238" t="str">
            <v>Scheme E TIER II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K239" t="str">
            <v>Equity</v>
          </cell>
          <cell r="L239">
            <v>332</v>
          </cell>
          <cell r="M239">
            <v>1173719.6000000001</v>
          </cell>
          <cell r="AI239" t="str">
            <v>Scheme E TIER II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K240" t="str">
            <v>Equity</v>
          </cell>
          <cell r="L240">
            <v>1365</v>
          </cell>
          <cell r="M240">
            <v>1683386.25</v>
          </cell>
          <cell r="AI240" t="str">
            <v>Scheme E TIER II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K241" t="str">
            <v>Equity</v>
          </cell>
          <cell r="L241">
            <v>43</v>
          </cell>
          <cell r="M241">
            <v>145522.75</v>
          </cell>
          <cell r="AI241" t="str">
            <v>Scheme E TIER II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K242" t="str">
            <v>Equity</v>
          </cell>
          <cell r="L242">
            <v>25</v>
          </cell>
          <cell r="M242">
            <v>89116.25</v>
          </cell>
          <cell r="AI242" t="str">
            <v>Scheme E TIER II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K243" t="str">
            <v>Equity</v>
          </cell>
          <cell r="L243">
            <v>930</v>
          </cell>
          <cell r="M243">
            <v>601012.5</v>
          </cell>
          <cell r="AI243" t="str">
            <v>Scheme E TIER II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K244" t="str">
            <v>Equity</v>
          </cell>
          <cell r="L244">
            <v>2875</v>
          </cell>
          <cell r="M244">
            <v>1141518.75</v>
          </cell>
          <cell r="AI244" t="str">
            <v>Scheme E TIER II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K245" t="str">
            <v>Equity</v>
          </cell>
          <cell r="L245">
            <v>3220</v>
          </cell>
          <cell r="M245">
            <v>1667155</v>
          </cell>
          <cell r="AI245" t="str">
            <v>Scheme E TIER II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K246" t="str">
            <v>Equity</v>
          </cell>
          <cell r="L246">
            <v>531</v>
          </cell>
          <cell r="M246">
            <v>3717132.75</v>
          </cell>
          <cell r="AI246" t="str">
            <v>Scheme E TIER II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K247" t="str">
            <v>Equity</v>
          </cell>
          <cell r="L247">
            <v>815</v>
          </cell>
          <cell r="M247">
            <v>1923644.5</v>
          </cell>
          <cell r="AI247" t="str">
            <v>Scheme E TIER II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K248" t="str">
            <v>Equity</v>
          </cell>
          <cell r="L248">
            <v>360</v>
          </cell>
          <cell r="M248">
            <v>1549008</v>
          </cell>
          <cell r="AI248" t="str">
            <v>Scheme E TIER II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K249" t="str">
            <v>Equity</v>
          </cell>
          <cell r="L249">
            <v>416</v>
          </cell>
          <cell r="M249">
            <v>3002022.4</v>
          </cell>
          <cell r="AI249" t="str">
            <v>Scheme E TIER II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K250" t="str">
            <v>Equity</v>
          </cell>
          <cell r="L250">
            <v>2080</v>
          </cell>
          <cell r="M250">
            <v>7771400</v>
          </cell>
          <cell r="AI250" t="str">
            <v>Scheme E TIER II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K251" t="str">
            <v>Equity</v>
          </cell>
          <cell r="L251">
            <v>5055</v>
          </cell>
          <cell r="M251">
            <v>3907767.75</v>
          </cell>
          <cell r="AI251" t="str">
            <v>Scheme E TIER II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K252" t="str">
            <v>Equity</v>
          </cell>
          <cell r="L252">
            <v>96</v>
          </cell>
          <cell r="M252">
            <v>1778068.8</v>
          </cell>
          <cell r="AI252" t="str">
            <v>Scheme E TIER II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K253" t="str">
            <v>Equity</v>
          </cell>
          <cell r="L253">
            <v>8720</v>
          </cell>
          <cell r="M253">
            <v>1155836</v>
          </cell>
          <cell r="AI253" t="str">
            <v>Scheme E TIER II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K254" t="str">
            <v>Equity</v>
          </cell>
          <cell r="L254">
            <v>705</v>
          </cell>
          <cell r="M254">
            <v>614830.5</v>
          </cell>
          <cell r="AI254" t="str">
            <v>Scheme E TIER II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K255" t="str">
            <v>Equity</v>
          </cell>
          <cell r="L255">
            <v>1905</v>
          </cell>
          <cell r="M255">
            <v>1800225</v>
          </cell>
          <cell r="AI255" t="str">
            <v>Scheme E TIER II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K256" t="str">
            <v>Equity</v>
          </cell>
          <cell r="L256">
            <v>10500</v>
          </cell>
          <cell r="M256">
            <v>1491525</v>
          </cell>
          <cell r="AI256" t="str">
            <v>Scheme E TIER II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K257" t="str">
            <v>Equity</v>
          </cell>
          <cell r="L257">
            <v>940</v>
          </cell>
          <cell r="M257">
            <v>1390260</v>
          </cell>
          <cell r="AI257" t="str">
            <v>Scheme E TIER II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K258" t="str">
            <v>Equity</v>
          </cell>
          <cell r="L258">
            <v>2370</v>
          </cell>
          <cell r="M258">
            <v>2605578</v>
          </cell>
          <cell r="AI258" t="str">
            <v>Scheme E TIER II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K259" t="str">
            <v>Equity</v>
          </cell>
          <cell r="L259">
            <v>8487</v>
          </cell>
          <cell r="M259">
            <v>14735129.4</v>
          </cell>
          <cell r="AI259" t="str">
            <v>Scheme E TIER II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K260" t="str">
            <v>Equity</v>
          </cell>
          <cell r="L260">
            <v>1075</v>
          </cell>
          <cell r="M260">
            <v>834737.5</v>
          </cell>
          <cell r="AI260" t="str">
            <v>Scheme E TIER II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K261" t="str">
            <v>Equity</v>
          </cell>
          <cell r="L261">
            <v>8530</v>
          </cell>
          <cell r="M261">
            <v>12673021</v>
          </cell>
          <cell r="AI261" t="str">
            <v>Scheme E TIER II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K262" t="str">
            <v>Equity</v>
          </cell>
          <cell r="L262">
            <v>2900</v>
          </cell>
          <cell r="M262">
            <v>1418245</v>
          </cell>
          <cell r="AI262" t="str">
            <v>Scheme E TIER II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K263" t="str">
            <v>Equity</v>
          </cell>
          <cell r="L263">
            <v>1450</v>
          </cell>
          <cell r="M263">
            <v>1574047.5</v>
          </cell>
          <cell r="AI263" t="str">
            <v>Scheme E TIER II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K264" t="str">
            <v>Equity</v>
          </cell>
          <cell r="L264">
            <v>10418</v>
          </cell>
          <cell r="M264">
            <v>5608009.4000000004</v>
          </cell>
          <cell r="AI264" t="str">
            <v>Scheme E TIER II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K265" t="str">
            <v>Equity</v>
          </cell>
          <cell r="L265">
            <v>18553</v>
          </cell>
          <cell r="M265">
            <v>4085370.6</v>
          </cell>
          <cell r="AI265" t="str">
            <v>Scheme E TIER II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K266" t="str">
            <v>Equity</v>
          </cell>
          <cell r="L266">
            <v>1415</v>
          </cell>
          <cell r="M266">
            <v>516687.25</v>
          </cell>
          <cell r="AI266" t="str">
            <v>Scheme E TIER II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K267" t="str">
            <v>Equity</v>
          </cell>
          <cell r="L267">
            <v>4170</v>
          </cell>
          <cell r="M267">
            <v>522084</v>
          </cell>
          <cell r="AI267" t="str">
            <v>Scheme E TIER II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K268" t="str">
            <v>Equity</v>
          </cell>
          <cell r="L268">
            <v>20</v>
          </cell>
          <cell r="M268">
            <v>856209</v>
          </cell>
          <cell r="AI268" t="str">
            <v>Scheme E TIER II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K269" t="str">
            <v>Equity</v>
          </cell>
          <cell r="L269">
            <v>4000</v>
          </cell>
          <cell r="M269">
            <v>984200</v>
          </cell>
          <cell r="AI269" t="str">
            <v>Scheme E TIER II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K270" t="str">
            <v>Equity</v>
          </cell>
          <cell r="L270">
            <v>815</v>
          </cell>
          <cell r="M270">
            <v>513042.5</v>
          </cell>
          <cell r="AI270" t="str">
            <v>Scheme E TIER II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K271" t="str">
            <v>Equity</v>
          </cell>
          <cell r="L271">
            <v>1130</v>
          </cell>
          <cell r="M271">
            <v>479628.5</v>
          </cell>
          <cell r="AI271" t="str">
            <v>Scheme E TIER II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K272" t="str">
            <v>Equity</v>
          </cell>
          <cell r="L272">
            <v>1290</v>
          </cell>
          <cell r="M272">
            <v>722980.5</v>
          </cell>
          <cell r="AI272" t="str">
            <v>Scheme E TIER II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K273" t="str">
            <v>Equity</v>
          </cell>
          <cell r="L273">
            <v>8</v>
          </cell>
          <cell r="M273">
            <v>339408.4</v>
          </cell>
          <cell r="AI273" t="str">
            <v>Scheme E TIER II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K274" t="str">
            <v>Equity</v>
          </cell>
          <cell r="L274">
            <v>441</v>
          </cell>
          <cell r="M274">
            <v>168351.75</v>
          </cell>
          <cell r="AI274" t="str">
            <v>Scheme E TIER II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K275" t="str">
            <v>Equity</v>
          </cell>
          <cell r="L275">
            <v>192</v>
          </cell>
          <cell r="M275">
            <v>774931.2</v>
          </cell>
          <cell r="AI275" t="str">
            <v>Scheme E TIER II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AI276" t="str">
            <v>Scheme E TIER II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K277" t="str">
            <v>Equity</v>
          </cell>
          <cell r="L277">
            <v>800</v>
          </cell>
          <cell r="M277">
            <v>314240</v>
          </cell>
          <cell r="AI277" t="str">
            <v>Scheme E TIER II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K278" t="str">
            <v>Equity</v>
          </cell>
          <cell r="L278">
            <v>2815</v>
          </cell>
          <cell r="M278">
            <v>1611869</v>
          </cell>
          <cell r="AI278" t="str">
            <v>Scheme E TIER II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K279" t="str">
            <v>Equity</v>
          </cell>
          <cell r="L279">
            <v>280</v>
          </cell>
          <cell r="M279">
            <v>383348</v>
          </cell>
          <cell r="AI279" t="str">
            <v>Scheme E TIER II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K280" t="str">
            <v>Equity</v>
          </cell>
          <cell r="L280">
            <v>1090</v>
          </cell>
          <cell r="M280">
            <v>678470.5</v>
          </cell>
          <cell r="AI280" t="str">
            <v>Scheme E TIER II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K281" t="str">
            <v>Equity</v>
          </cell>
          <cell r="L281">
            <v>1320</v>
          </cell>
          <cell r="M281">
            <v>382206</v>
          </cell>
          <cell r="AI281" t="str">
            <v>Scheme E TIER II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K282" t="str">
            <v>Equity</v>
          </cell>
          <cell r="L282">
            <v>6342</v>
          </cell>
          <cell r="M282">
            <v>15135817.199999999</v>
          </cell>
          <cell r="AI282" t="str">
            <v>Scheme E TIER II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K283" t="str">
            <v>NCA</v>
          </cell>
          <cell r="L283">
            <v>0</v>
          </cell>
          <cell r="M283">
            <v>190843.2</v>
          </cell>
          <cell r="AI283" t="str">
            <v>Scheme E TIER II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K284" t="str">
            <v>Equity</v>
          </cell>
          <cell r="L284">
            <v>310</v>
          </cell>
          <cell r="M284">
            <v>2665163</v>
          </cell>
          <cell r="AI284" t="str">
            <v>Scheme E TIER II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K285" t="str">
            <v>Equity</v>
          </cell>
          <cell r="L285">
            <v>2819</v>
          </cell>
          <cell r="M285">
            <v>5235587.75</v>
          </cell>
          <cell r="AI285" t="str">
            <v>Scheme E TIER II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K286" t="str">
            <v>Equity</v>
          </cell>
          <cell r="L286">
            <v>2084</v>
          </cell>
          <cell r="M286">
            <v>4738495</v>
          </cell>
          <cell r="AI286" t="str">
            <v>Scheme E TIER II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K287" t="str">
            <v>Equity</v>
          </cell>
          <cell r="L287">
            <v>425</v>
          </cell>
          <cell r="M287">
            <v>502902.5</v>
          </cell>
          <cell r="AI287" t="str">
            <v>Scheme E TIER II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K288" t="str">
            <v>Equity</v>
          </cell>
          <cell r="L288">
            <v>803</v>
          </cell>
          <cell r="M288">
            <v>2531256.75</v>
          </cell>
          <cell r="AI288" t="str">
            <v>Scheme E TIER II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K289" t="str">
            <v>GOI</v>
          </cell>
          <cell r="L289">
            <v>500000</v>
          </cell>
          <cell r="M289">
            <v>55407800</v>
          </cell>
          <cell r="AI289" t="str">
            <v>Scheme G TIER I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K290" t="str">
            <v>GOI</v>
          </cell>
          <cell r="L290">
            <v>1400000</v>
          </cell>
          <cell r="M290">
            <v>134586200</v>
          </cell>
          <cell r="AI290" t="str">
            <v>Scheme G TIER I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K291" t="str">
            <v>GOI</v>
          </cell>
          <cell r="L291">
            <v>59000</v>
          </cell>
          <cell r="M291">
            <v>6925048.2999999998</v>
          </cell>
          <cell r="AI291" t="str">
            <v>Scheme G TIER I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K292" t="str">
            <v>GOI</v>
          </cell>
          <cell r="L292">
            <v>63000</v>
          </cell>
          <cell r="M292">
            <v>6638643.9000000004</v>
          </cell>
          <cell r="AI292" t="str">
            <v>Scheme G TIER I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K293" t="str">
            <v>SDL</v>
          </cell>
          <cell r="L293">
            <v>100000</v>
          </cell>
          <cell r="M293">
            <v>10477340</v>
          </cell>
          <cell r="AI293" t="str">
            <v>Scheme G TIER I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K294" t="str">
            <v>GOI</v>
          </cell>
          <cell r="L294">
            <v>250500</v>
          </cell>
          <cell r="M294">
            <v>27797033.100000001</v>
          </cell>
          <cell r="AI294" t="str">
            <v>Scheme G TIER I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K295" t="str">
            <v>SDL</v>
          </cell>
          <cell r="L295">
            <v>130000</v>
          </cell>
          <cell r="M295">
            <v>13833300</v>
          </cell>
          <cell r="AI295" t="str">
            <v>Scheme G TIER I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K296" t="str">
            <v>GOI</v>
          </cell>
          <cell r="L296">
            <v>28300</v>
          </cell>
          <cell r="M296">
            <v>2962693.04</v>
          </cell>
          <cell r="AI296" t="str">
            <v>Scheme G TIER I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K297" t="str">
            <v>Bonds</v>
          </cell>
          <cell r="L297">
            <v>3</v>
          </cell>
          <cell r="M297">
            <v>3284079</v>
          </cell>
          <cell r="AI297" t="str">
            <v>Scheme G TIER I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K298" t="str">
            <v>GOI</v>
          </cell>
          <cell r="L298">
            <v>170000</v>
          </cell>
          <cell r="M298">
            <v>17925446</v>
          </cell>
          <cell r="AI298" t="str">
            <v>Scheme G TIER I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K299" t="str">
            <v>SDL</v>
          </cell>
          <cell r="L299">
            <v>199700</v>
          </cell>
          <cell r="M299">
            <v>19453755.530000001</v>
          </cell>
          <cell r="AI299" t="str">
            <v>Scheme G TIER I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K300" t="str">
            <v>GOI</v>
          </cell>
          <cell r="L300">
            <v>500000</v>
          </cell>
          <cell r="M300">
            <v>47945300</v>
          </cell>
          <cell r="AI300" t="str">
            <v>Scheme G TIER I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K301" t="str">
            <v>GOI</v>
          </cell>
          <cell r="L301">
            <v>687000</v>
          </cell>
          <cell r="M301">
            <v>74281806.299999997</v>
          </cell>
          <cell r="AI301" t="str">
            <v>Scheme G TIER I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K302" t="str">
            <v>SDL</v>
          </cell>
          <cell r="L302">
            <v>30000</v>
          </cell>
          <cell r="M302">
            <v>3254583</v>
          </cell>
          <cell r="AI302" t="str">
            <v>Scheme G TIER I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K303" t="str">
            <v>GOI</v>
          </cell>
          <cell r="L303">
            <v>248000</v>
          </cell>
          <cell r="M303">
            <v>26982400</v>
          </cell>
          <cell r="AI303" t="str">
            <v>Scheme G TIER I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K304" t="str">
            <v>GOI</v>
          </cell>
          <cell r="L304">
            <v>20100</v>
          </cell>
          <cell r="M304">
            <v>1970827.11</v>
          </cell>
          <cell r="AI304" t="str">
            <v>Scheme G TIER I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K305" t="str">
            <v>GOI</v>
          </cell>
          <cell r="L305">
            <v>55000</v>
          </cell>
          <cell r="M305">
            <v>5708989</v>
          </cell>
          <cell r="AI305" t="str">
            <v>Scheme G TIER I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K306" t="str">
            <v>SDL</v>
          </cell>
          <cell r="L306">
            <v>120000</v>
          </cell>
          <cell r="M306">
            <v>12235272</v>
          </cell>
          <cell r="AI306" t="str">
            <v>Scheme G TIER I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K307" t="str">
            <v>GOI</v>
          </cell>
          <cell r="L307">
            <v>140000</v>
          </cell>
          <cell r="M307">
            <v>13277166</v>
          </cell>
          <cell r="AI307" t="str">
            <v>Scheme G TIER I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K308" t="str">
            <v>GOI</v>
          </cell>
          <cell r="L308">
            <v>425400</v>
          </cell>
          <cell r="M308">
            <v>39271013.700000003</v>
          </cell>
          <cell r="AI308" t="str">
            <v>Scheme G TIER I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K309" t="str">
            <v>SDL</v>
          </cell>
          <cell r="L309">
            <v>17500</v>
          </cell>
          <cell r="M309">
            <v>1828310.75</v>
          </cell>
          <cell r="AI309" t="str">
            <v>Scheme G TIER I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K310" t="str">
            <v>GOI</v>
          </cell>
          <cell r="L310">
            <v>300000</v>
          </cell>
          <cell r="M310">
            <v>27586980</v>
          </cell>
          <cell r="AI310" t="str">
            <v>Scheme G TIER I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K311" t="str">
            <v>SDL</v>
          </cell>
          <cell r="L311">
            <v>400000</v>
          </cell>
          <cell r="M311">
            <v>43122440</v>
          </cell>
          <cell r="AI311" t="str">
            <v>Scheme G TIER I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K312" t="str">
            <v>GOI</v>
          </cell>
          <cell r="L312">
            <v>190000</v>
          </cell>
          <cell r="M312">
            <v>21049017</v>
          </cell>
          <cell r="AI312" t="str">
            <v>Scheme G TIER I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K313" t="str">
            <v>SDL</v>
          </cell>
          <cell r="L313">
            <v>30000</v>
          </cell>
          <cell r="M313">
            <v>3045624</v>
          </cell>
          <cell r="AI313" t="str">
            <v>Scheme G TIER I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K314" t="str">
            <v>SDL</v>
          </cell>
          <cell r="L314">
            <v>80000</v>
          </cell>
          <cell r="M314">
            <v>8681648</v>
          </cell>
          <cell r="AI314" t="str">
            <v>Scheme G TIER I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K315" t="str">
            <v>SDL</v>
          </cell>
          <cell r="L315">
            <v>130000</v>
          </cell>
          <cell r="M315">
            <v>13982150</v>
          </cell>
          <cell r="AI315" t="str">
            <v>Scheme G TIER I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K316" t="str">
            <v>SDL</v>
          </cell>
          <cell r="L316">
            <v>50000</v>
          </cell>
          <cell r="M316">
            <v>5349585</v>
          </cell>
          <cell r="AI316" t="str">
            <v>Scheme G TIER I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K317" t="str">
            <v>GOI</v>
          </cell>
          <cell r="L317">
            <v>136000</v>
          </cell>
          <cell r="M317">
            <v>14085302.4</v>
          </cell>
          <cell r="AI317" t="str">
            <v>Scheme G TIER I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K318" t="str">
            <v>SDL</v>
          </cell>
          <cell r="L318">
            <v>55000</v>
          </cell>
          <cell r="M318">
            <v>5899993</v>
          </cell>
          <cell r="AI318" t="str">
            <v>Scheme G TIER I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K319" t="str">
            <v>NCA</v>
          </cell>
          <cell r="L319">
            <v>0</v>
          </cell>
          <cell r="M319">
            <v>183032.36</v>
          </cell>
          <cell r="AI319" t="str">
            <v>Scheme G TIER I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K320" t="str">
            <v>GOI</v>
          </cell>
          <cell r="L320">
            <v>664900</v>
          </cell>
          <cell r="M320">
            <v>64393902.75</v>
          </cell>
          <cell r="AI320" t="str">
            <v>Scheme G TIER I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K321" t="str">
            <v>SDL</v>
          </cell>
          <cell r="L321">
            <v>156600</v>
          </cell>
          <cell r="M321">
            <v>16640785.800000001</v>
          </cell>
          <cell r="AI321" t="str">
            <v>Scheme G TIER I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K322" t="str">
            <v>GOI</v>
          </cell>
          <cell r="L322">
            <v>1135300</v>
          </cell>
          <cell r="M322">
            <v>114892700.59</v>
          </cell>
          <cell r="AI322" t="str">
            <v>Scheme G TIER I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K323" t="str">
            <v>SDL</v>
          </cell>
          <cell r="L323">
            <v>68000</v>
          </cell>
          <cell r="M323">
            <v>7013078</v>
          </cell>
          <cell r="AI323" t="str">
            <v>Scheme G TIER I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K324" t="str">
            <v>GOI</v>
          </cell>
          <cell r="L324">
            <v>60600</v>
          </cell>
          <cell r="M324">
            <v>6399384.2400000002</v>
          </cell>
          <cell r="AI324" t="str">
            <v>Scheme G TIER I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K325" t="str">
            <v>MF</v>
          </cell>
          <cell r="L325">
            <v>107787.08100000001</v>
          </cell>
          <cell r="M325">
            <v>120473976.13</v>
          </cell>
          <cell r="AI325" t="str">
            <v>Scheme G TIER I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K326" t="str">
            <v>SDL</v>
          </cell>
          <cell r="L326">
            <v>37000</v>
          </cell>
          <cell r="M326">
            <v>3910777.9</v>
          </cell>
          <cell r="AI326" t="str">
            <v>Scheme G TIER I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K327" t="str">
            <v>GOI</v>
          </cell>
          <cell r="L327">
            <v>373500</v>
          </cell>
          <cell r="M327">
            <v>40672319.850000001</v>
          </cell>
          <cell r="AI327" t="str">
            <v>Scheme G TIER I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K328" t="str">
            <v>SDL</v>
          </cell>
          <cell r="L328">
            <v>241000</v>
          </cell>
          <cell r="M328">
            <v>25602297.600000001</v>
          </cell>
          <cell r="AI328" t="str">
            <v>Scheme G TIER I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K329" t="str">
            <v>GOI</v>
          </cell>
          <cell r="L329">
            <v>1060000</v>
          </cell>
          <cell r="M329">
            <v>112227606</v>
          </cell>
          <cell r="AI329" t="str">
            <v>Scheme G TIER I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K330" t="str">
            <v>GOI</v>
          </cell>
          <cell r="L330">
            <v>100000</v>
          </cell>
          <cell r="M330">
            <v>10929980</v>
          </cell>
          <cell r="AI330" t="str">
            <v>Scheme G TIER I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K331" t="str">
            <v>GOI</v>
          </cell>
          <cell r="L331">
            <v>34400</v>
          </cell>
          <cell r="M331">
            <v>3503471.44</v>
          </cell>
          <cell r="AI331" t="str">
            <v>Scheme G TIER I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K332" t="str">
            <v>GOI</v>
          </cell>
          <cell r="L332">
            <v>15000</v>
          </cell>
          <cell r="M332">
            <v>1622697</v>
          </cell>
          <cell r="AI332" t="str">
            <v>Scheme G TIER I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K333" t="str">
            <v>GOI</v>
          </cell>
          <cell r="L333">
            <v>203000</v>
          </cell>
          <cell r="M333">
            <v>21444087.699999999</v>
          </cell>
          <cell r="AI333" t="str">
            <v>Scheme G TIER I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K334" t="str">
            <v>GOI</v>
          </cell>
          <cell r="L334">
            <v>756600</v>
          </cell>
          <cell r="M334">
            <v>83072183.219999999</v>
          </cell>
          <cell r="AI334" t="str">
            <v>Scheme G TIER I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K335" t="str">
            <v>SDL</v>
          </cell>
          <cell r="L335">
            <v>90000</v>
          </cell>
          <cell r="M335">
            <v>9643302</v>
          </cell>
          <cell r="AI335" t="str">
            <v>Scheme G TIER I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K336" t="str">
            <v>GOI</v>
          </cell>
          <cell r="L336">
            <v>662200</v>
          </cell>
          <cell r="M336">
            <v>71083660.340000004</v>
          </cell>
          <cell r="AI336" t="str">
            <v>Scheme G TIER I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K337" t="str">
            <v>SDL</v>
          </cell>
          <cell r="L337">
            <v>55000</v>
          </cell>
          <cell r="M337">
            <v>5947370</v>
          </cell>
          <cell r="AI337" t="str">
            <v>Scheme G TIER I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K338" t="str">
            <v>GOI</v>
          </cell>
          <cell r="L338">
            <v>329400</v>
          </cell>
          <cell r="M338">
            <v>36454961.520000003</v>
          </cell>
          <cell r="AI338" t="str">
            <v>Scheme G TIER I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K339" t="str">
            <v>SDL</v>
          </cell>
          <cell r="L339">
            <v>10500</v>
          </cell>
          <cell r="M339">
            <v>1139847.45</v>
          </cell>
          <cell r="AI339" t="str">
            <v>Scheme G TIER I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K340" t="str">
            <v>GOI</v>
          </cell>
          <cell r="L340">
            <v>364700</v>
          </cell>
          <cell r="M340">
            <v>35860148.659999996</v>
          </cell>
          <cell r="AI340" t="str">
            <v>Scheme G TIER I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K341" t="str">
            <v>GOI</v>
          </cell>
          <cell r="L341">
            <v>74600</v>
          </cell>
          <cell r="M341">
            <v>7646514.9199999999</v>
          </cell>
          <cell r="AI341" t="str">
            <v>Scheme G TIER I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K342" t="str">
            <v>GOI</v>
          </cell>
          <cell r="L342">
            <v>55000</v>
          </cell>
          <cell r="M342">
            <v>5761409.5</v>
          </cell>
          <cell r="AI342" t="str">
            <v>Scheme G TIER I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K343" t="str">
            <v>SDL</v>
          </cell>
          <cell r="L343">
            <v>60000</v>
          </cell>
          <cell r="M343">
            <v>6645114</v>
          </cell>
          <cell r="AI343" t="str">
            <v>Scheme G TIER I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K344" t="str">
            <v>SDL</v>
          </cell>
          <cell r="L344">
            <v>3500</v>
          </cell>
          <cell r="M344">
            <v>379949.15</v>
          </cell>
          <cell r="AI344" t="str">
            <v>Scheme G TIER II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K345" t="str">
            <v>GOI</v>
          </cell>
          <cell r="L345">
            <v>33500</v>
          </cell>
          <cell r="M345">
            <v>3711274.05</v>
          </cell>
          <cell r="AI345" t="str">
            <v>Scheme G TIER II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K346" t="str">
            <v>GOI</v>
          </cell>
          <cell r="L346">
            <v>100000</v>
          </cell>
          <cell r="M346">
            <v>9613300</v>
          </cell>
          <cell r="AI346" t="str">
            <v>Scheme G TIER II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K347" t="str">
            <v>NCA</v>
          </cell>
          <cell r="L347">
            <v>0</v>
          </cell>
          <cell r="M347">
            <v>-1213300.74</v>
          </cell>
          <cell r="AI347" t="str">
            <v>Scheme G TIER II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K348" t="str">
            <v>GOI</v>
          </cell>
          <cell r="L348">
            <v>161000</v>
          </cell>
          <cell r="M348">
            <v>15592447.5</v>
          </cell>
          <cell r="AI348" t="str">
            <v>Scheme G TIER II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K349" t="str">
            <v>GOI</v>
          </cell>
          <cell r="L349">
            <v>10000</v>
          </cell>
          <cell r="M349">
            <v>1012003</v>
          </cell>
          <cell r="AI349" t="str">
            <v>Scheme G TIER II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K350" t="str">
            <v>GOI</v>
          </cell>
          <cell r="L350">
            <v>39400</v>
          </cell>
          <cell r="M350">
            <v>4160655.76</v>
          </cell>
          <cell r="AI350" t="str">
            <v>Scheme G TIER II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K351" t="str">
            <v>GOI</v>
          </cell>
          <cell r="L351">
            <v>126500</v>
          </cell>
          <cell r="M351">
            <v>13775230.15</v>
          </cell>
          <cell r="AI351" t="str">
            <v>Scheme G TIER II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K352" t="str">
            <v>GOI</v>
          </cell>
          <cell r="L352">
            <v>68000</v>
          </cell>
          <cell r="M352">
            <v>7199506.7999999998</v>
          </cell>
          <cell r="AI352" t="str">
            <v>Scheme G TIER II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K353" t="str">
            <v>GOI</v>
          </cell>
          <cell r="L353">
            <v>42000</v>
          </cell>
          <cell r="M353">
            <v>4611461.4000000004</v>
          </cell>
          <cell r="AI353" t="str">
            <v>Scheme G TIER II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K354" t="str">
            <v>GOI</v>
          </cell>
          <cell r="L354">
            <v>46200</v>
          </cell>
          <cell r="M354">
            <v>4959325.1399999997</v>
          </cell>
          <cell r="AI354" t="str">
            <v>Scheme G TIER II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K355" t="str">
            <v>GOI</v>
          </cell>
          <cell r="L355">
            <v>38000</v>
          </cell>
          <cell r="M355">
            <v>4205490.4000000004</v>
          </cell>
          <cell r="AI355" t="str">
            <v>Scheme G TIER II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K356" t="str">
            <v>GOI</v>
          </cell>
          <cell r="L356">
            <v>20000</v>
          </cell>
          <cell r="M356">
            <v>1966556</v>
          </cell>
          <cell r="AI356" t="str">
            <v>Scheme G TIER II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K357" t="str">
            <v>GOI</v>
          </cell>
          <cell r="L357">
            <v>5000</v>
          </cell>
          <cell r="M357">
            <v>523764.5</v>
          </cell>
          <cell r="AI357" t="str">
            <v>Scheme G TIER II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K358" t="str">
            <v>GOI</v>
          </cell>
          <cell r="L358">
            <v>46000</v>
          </cell>
          <cell r="M358">
            <v>5097517.5999999996</v>
          </cell>
          <cell r="AI358" t="str">
            <v>Scheme G TIER II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K359" t="str">
            <v>GOI</v>
          </cell>
          <cell r="L359">
            <v>7000</v>
          </cell>
          <cell r="M359">
            <v>737627.1</v>
          </cell>
          <cell r="AI359" t="str">
            <v>Scheme G TIER II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K360" t="str">
            <v>GOI</v>
          </cell>
          <cell r="L360">
            <v>33000</v>
          </cell>
          <cell r="M360">
            <v>3661884.6</v>
          </cell>
          <cell r="AI360" t="str">
            <v>Scheme G TIER II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K361" t="str">
            <v>GOI</v>
          </cell>
          <cell r="L361">
            <v>10000</v>
          </cell>
          <cell r="M361">
            <v>1046888</v>
          </cell>
          <cell r="AI361" t="str">
            <v>Scheme G TIER II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K362" t="str">
            <v>GOI</v>
          </cell>
          <cell r="L362">
            <v>10000</v>
          </cell>
          <cell r="M362">
            <v>1054438</v>
          </cell>
          <cell r="AI362" t="str">
            <v>Scheme G TIER II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K363" t="str">
            <v>GOI</v>
          </cell>
          <cell r="L363">
            <v>41400</v>
          </cell>
          <cell r="M363">
            <v>4614398.46</v>
          </cell>
          <cell r="AI363" t="str">
            <v>Scheme G TIER II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K364" t="str">
            <v>GOI</v>
          </cell>
          <cell r="L364">
            <v>78300</v>
          </cell>
          <cell r="M364">
            <v>8466179.6699999999</v>
          </cell>
          <cell r="AI364" t="str">
            <v>Scheme G TIER II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K365" t="str">
            <v>GOI</v>
          </cell>
          <cell r="L365">
            <v>69900</v>
          </cell>
          <cell r="M365">
            <v>7605120</v>
          </cell>
          <cell r="AI365" t="str">
            <v>Scheme G TIER II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K366" t="str">
            <v>GOI</v>
          </cell>
          <cell r="L366">
            <v>145000</v>
          </cell>
          <cell r="M366">
            <v>15050971</v>
          </cell>
          <cell r="AI366" t="str">
            <v>Scheme G TIER II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K367" t="str">
            <v>GOI</v>
          </cell>
          <cell r="L367">
            <v>30000</v>
          </cell>
          <cell r="M367">
            <v>2845107</v>
          </cell>
          <cell r="AI367" t="str">
            <v>Scheme G TIER II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K368" t="str">
            <v>GOI</v>
          </cell>
          <cell r="L368">
            <v>74600</v>
          </cell>
          <cell r="M368">
            <v>6886736.2999999998</v>
          </cell>
          <cell r="AI368" t="str">
            <v>Scheme G TIER II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K369" t="str">
            <v>SDL</v>
          </cell>
          <cell r="L369">
            <v>1900</v>
          </cell>
          <cell r="M369">
            <v>201899.7</v>
          </cell>
          <cell r="AI369" t="str">
            <v>Scheme G TIER II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K370" t="str">
            <v>SDL</v>
          </cell>
          <cell r="L370">
            <v>10000</v>
          </cell>
          <cell r="M370">
            <v>1072726</v>
          </cell>
          <cell r="AI370" t="str">
            <v>Scheme G TIER II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K371" t="str">
            <v>SDL</v>
          </cell>
          <cell r="L371">
            <v>12000</v>
          </cell>
          <cell r="M371">
            <v>1237602</v>
          </cell>
          <cell r="AI371" t="str">
            <v>Scheme G TIER II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K372" t="str">
            <v>SDL</v>
          </cell>
          <cell r="L372">
            <v>10000</v>
          </cell>
          <cell r="M372">
            <v>1062336</v>
          </cell>
          <cell r="AI372" t="str">
            <v>Scheme G TIER II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K373" t="str">
            <v>SDL</v>
          </cell>
          <cell r="L373">
            <v>10000</v>
          </cell>
          <cell r="M373">
            <v>1081340</v>
          </cell>
          <cell r="AI373" t="str">
            <v>Scheme G TIER II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K374" t="str">
            <v>SDL</v>
          </cell>
          <cell r="L374">
            <v>10000</v>
          </cell>
          <cell r="M374">
            <v>1069330</v>
          </cell>
          <cell r="AI374" t="str">
            <v>Scheme G TIER II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K375" t="str">
            <v>SDL</v>
          </cell>
          <cell r="L375">
            <v>10000</v>
          </cell>
          <cell r="M375">
            <v>1107519</v>
          </cell>
          <cell r="AI375" t="str">
            <v>Scheme G TIER II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K376" t="str">
            <v>SDL</v>
          </cell>
          <cell r="L376">
            <v>20000</v>
          </cell>
          <cell r="M376">
            <v>2128200</v>
          </cell>
          <cell r="AI376" t="str">
            <v>Scheme G TIER II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K377" t="str">
            <v>SDL</v>
          </cell>
          <cell r="L377">
            <v>20000</v>
          </cell>
          <cell r="M377">
            <v>1948298</v>
          </cell>
          <cell r="AI377" t="str">
            <v>Scheme G TIER II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K378" t="str">
            <v>SDL</v>
          </cell>
          <cell r="L378">
            <v>10000</v>
          </cell>
          <cell r="M378">
            <v>1084861</v>
          </cell>
          <cell r="AI378" t="str">
            <v>Scheme G TIER II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K379" t="str">
            <v>MF</v>
          </cell>
          <cell r="L379">
            <v>12122.468000000001</v>
          </cell>
          <cell r="M379">
            <v>13549322.49</v>
          </cell>
          <cell r="AI379" t="str">
            <v>Scheme G TIER II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K380" t="str">
            <v>SDL</v>
          </cell>
          <cell r="L380">
            <v>30000</v>
          </cell>
          <cell r="M380">
            <v>3058818</v>
          </cell>
          <cell r="AI380" t="str">
            <v>Scheme G TIER II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K381" t="str">
            <v>SDL</v>
          </cell>
          <cell r="L381">
            <v>20000</v>
          </cell>
          <cell r="M381">
            <v>2030416</v>
          </cell>
          <cell r="AI381" t="str">
            <v>Scheme G TIER II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K382" t="str">
            <v>Equity</v>
          </cell>
          <cell r="L382">
            <v>2</v>
          </cell>
          <cell r="M382">
            <v>4720.6000000000004</v>
          </cell>
          <cell r="AI382" t="str">
            <v>Scheme Tax Saver Tier II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K383" t="str">
            <v>Equity</v>
          </cell>
          <cell r="L383">
            <v>1</v>
          </cell>
          <cell r="M383">
            <v>7000.25</v>
          </cell>
          <cell r="AI383" t="str">
            <v>Scheme Tax Saver Tier II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K384" t="str">
            <v>Equity</v>
          </cell>
          <cell r="L384">
            <v>4</v>
          </cell>
          <cell r="M384">
            <v>6476.8</v>
          </cell>
          <cell r="AI384" t="str">
            <v>Scheme Tax Saver Tier II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K385" t="str">
            <v>GOI</v>
          </cell>
          <cell r="L385">
            <v>800</v>
          </cell>
          <cell r="M385">
            <v>85875.76</v>
          </cell>
          <cell r="AI385" t="str">
            <v>Scheme Tax Saver Tier II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K386" t="str">
            <v>Equity</v>
          </cell>
          <cell r="L386">
            <v>5</v>
          </cell>
          <cell r="M386">
            <v>1985.25</v>
          </cell>
          <cell r="AI386" t="str">
            <v>Scheme Tax Saver Tier II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K387" t="str">
            <v>Equity</v>
          </cell>
          <cell r="L387">
            <v>1</v>
          </cell>
          <cell r="M387">
            <v>3564.65</v>
          </cell>
          <cell r="AI387" t="str">
            <v>Scheme Tax Saver Tier II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K388" t="str">
            <v>GOI</v>
          </cell>
          <cell r="L388">
            <v>400</v>
          </cell>
          <cell r="M388">
            <v>43918.68</v>
          </cell>
          <cell r="AI388" t="str">
            <v>Scheme Tax Saver Tier II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K389" t="str">
            <v>Equity</v>
          </cell>
          <cell r="L389">
            <v>4</v>
          </cell>
          <cell r="M389">
            <v>4737.6000000000004</v>
          </cell>
          <cell r="AI389" t="str">
            <v>Scheme Tax Saver Tier II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K390" t="str">
            <v>Equity</v>
          </cell>
          <cell r="L390">
            <v>4</v>
          </cell>
          <cell r="M390">
            <v>4933</v>
          </cell>
          <cell r="AI390" t="str">
            <v>Scheme Tax Saver Tier II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K391" t="str">
            <v>Equity</v>
          </cell>
          <cell r="L391">
            <v>1</v>
          </cell>
          <cell r="M391">
            <v>3535.3</v>
          </cell>
          <cell r="AI391" t="str">
            <v>Scheme Tax Saver Tier II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K392" t="str">
            <v>Equity</v>
          </cell>
          <cell r="L392">
            <v>4</v>
          </cell>
          <cell r="M392">
            <v>2940</v>
          </cell>
          <cell r="AI392" t="str">
            <v>Scheme Tax Saver Tier II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K393" t="str">
            <v>Equity</v>
          </cell>
          <cell r="L393">
            <v>2</v>
          </cell>
          <cell r="M393">
            <v>1073.5</v>
          </cell>
          <cell r="AI393" t="str">
            <v>Scheme Tax Saver Tier II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K394" t="str">
            <v>Equity</v>
          </cell>
          <cell r="L394">
            <v>6</v>
          </cell>
          <cell r="M394">
            <v>5652</v>
          </cell>
          <cell r="AI394" t="str">
            <v>Scheme Tax Saver Tier II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K395" t="str">
            <v>GOI</v>
          </cell>
          <cell r="L395">
            <v>500</v>
          </cell>
          <cell r="M395">
            <v>52937.55</v>
          </cell>
          <cell r="AI395" t="str">
            <v>Scheme Tax Saver Tier II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K396" t="str">
            <v>Equity</v>
          </cell>
          <cell r="L396">
            <v>6</v>
          </cell>
          <cell r="M396">
            <v>1258.2</v>
          </cell>
          <cell r="AI396" t="str">
            <v>Scheme Tax Saver Tier II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K397" t="str">
            <v>Equity</v>
          </cell>
          <cell r="L397">
            <v>8</v>
          </cell>
          <cell r="M397">
            <v>4142</v>
          </cell>
          <cell r="AI397" t="str">
            <v>Scheme Tax Saver Tier II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K398" t="str">
            <v>Equity</v>
          </cell>
          <cell r="L398">
            <v>1</v>
          </cell>
          <cell r="M398">
            <v>622.45000000000005</v>
          </cell>
          <cell r="AI398" t="str">
            <v>Scheme Tax Saver Tier II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K399" t="str">
            <v>Equity</v>
          </cell>
          <cell r="L399">
            <v>2</v>
          </cell>
          <cell r="M399">
            <v>1145.2</v>
          </cell>
          <cell r="AI399" t="str">
            <v>Scheme Tax Saver Tier II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K400" t="str">
            <v>Equity</v>
          </cell>
          <cell r="L400">
            <v>1</v>
          </cell>
          <cell r="M400">
            <v>381.75</v>
          </cell>
          <cell r="AI400" t="str">
            <v>Scheme Tax Saver Tier II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K401" t="str">
            <v>NCA</v>
          </cell>
          <cell r="L401">
            <v>0</v>
          </cell>
          <cell r="M401">
            <v>21679.54</v>
          </cell>
          <cell r="AI401" t="str">
            <v>Scheme Tax Saver Tier II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K402" t="str">
            <v>MF</v>
          </cell>
          <cell r="L402">
            <v>778.34299999999996</v>
          </cell>
          <cell r="M402">
            <v>869956.54</v>
          </cell>
          <cell r="AI402" t="str">
            <v>Scheme Tax Saver Tier II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K403" t="str">
            <v>GOI</v>
          </cell>
          <cell r="L403">
            <v>1500</v>
          </cell>
          <cell r="M403">
            <v>166176.45000000001</v>
          </cell>
          <cell r="AI403" t="str">
            <v>Scheme Tax Saver Tier II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K404" t="str">
            <v>Equity</v>
          </cell>
          <cell r="L404">
            <v>2</v>
          </cell>
          <cell r="M404">
            <v>6304.5</v>
          </cell>
          <cell r="AI404" t="str">
            <v>Scheme Tax Saver Tier II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K405" t="str">
            <v>Equity</v>
          </cell>
          <cell r="L405">
            <v>5</v>
          </cell>
          <cell r="M405">
            <v>11368.75</v>
          </cell>
          <cell r="AI405" t="str">
            <v>Scheme Tax Saver Tier II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K406" t="str">
            <v>Equity</v>
          </cell>
          <cell r="L406">
            <v>8</v>
          </cell>
          <cell r="M406">
            <v>14858</v>
          </cell>
          <cell r="AI406" t="str">
            <v>Scheme Tax Saver Tier II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K407" t="str">
            <v>Equity</v>
          </cell>
          <cell r="L407">
            <v>1</v>
          </cell>
          <cell r="M407">
            <v>8597.2999999999993</v>
          </cell>
          <cell r="AI407" t="str">
            <v>Scheme Tax Saver Tier II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K408" t="str">
            <v>Equity</v>
          </cell>
          <cell r="L408">
            <v>12</v>
          </cell>
          <cell r="M408">
            <v>28639.200000000001</v>
          </cell>
          <cell r="AI408" t="str">
            <v>Scheme Tax Saver Tier II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K409" t="str">
            <v>Equity</v>
          </cell>
          <cell r="L409">
            <v>11</v>
          </cell>
          <cell r="M409">
            <v>4016.65</v>
          </cell>
          <cell r="AI409" t="str">
            <v>Scheme Tax Saver Tier II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K410" t="str">
            <v>Equity</v>
          </cell>
          <cell r="L410">
            <v>11</v>
          </cell>
          <cell r="M410">
            <v>8022.3</v>
          </cell>
          <cell r="AI410" t="str">
            <v>Scheme Tax Saver Tier II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K411" t="str">
            <v>GOI</v>
          </cell>
          <cell r="L411">
            <v>3100</v>
          </cell>
          <cell r="M411">
            <v>337280</v>
          </cell>
          <cell r="AI411" t="str">
            <v>Scheme Tax Saver Tier II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K412" t="str">
            <v>Equity</v>
          </cell>
          <cell r="L412">
            <v>1</v>
          </cell>
          <cell r="M412">
            <v>2645.5</v>
          </cell>
          <cell r="AI412" t="str">
            <v>Scheme Tax Saver Tier II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K413" t="str">
            <v>Equity</v>
          </cell>
          <cell r="L413">
            <v>37</v>
          </cell>
          <cell r="M413">
            <v>5339.1</v>
          </cell>
          <cell r="AI413" t="str">
            <v>Scheme Tax Saver Tier II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K414" t="str">
            <v>GOI</v>
          </cell>
          <cell r="L414">
            <v>700</v>
          </cell>
          <cell r="M414">
            <v>75687.429999999993</v>
          </cell>
          <cell r="AI414" t="str">
            <v>Scheme Tax Saver Tier II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K415" t="str">
            <v>Equity</v>
          </cell>
          <cell r="L415">
            <v>35</v>
          </cell>
          <cell r="M415">
            <v>27608</v>
          </cell>
          <cell r="AI415" t="str">
            <v>Scheme Tax Saver Tier II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K416" t="str">
            <v>Equity</v>
          </cell>
          <cell r="L416">
            <v>6</v>
          </cell>
          <cell r="M416">
            <v>11455.2</v>
          </cell>
          <cell r="AI416" t="str">
            <v>Scheme Tax Saver Tier II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K417" t="str">
            <v>Equity</v>
          </cell>
          <cell r="L417">
            <v>10</v>
          </cell>
          <cell r="M417">
            <v>8858</v>
          </cell>
          <cell r="AI417" t="str">
            <v>Scheme Tax Saver Tier II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K418" t="str">
            <v>Equity</v>
          </cell>
          <cell r="L418">
            <v>33</v>
          </cell>
          <cell r="M418">
            <v>7108.2</v>
          </cell>
          <cell r="AI418" t="str">
            <v>Scheme Tax Saver Tier II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K419" t="str">
            <v>Equity</v>
          </cell>
          <cell r="L419">
            <v>9</v>
          </cell>
          <cell r="M419">
            <v>7510.5</v>
          </cell>
          <cell r="AI419" t="str">
            <v>Scheme Tax Saver Tier II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K420" t="str">
            <v>Equity</v>
          </cell>
          <cell r="L420">
            <v>4</v>
          </cell>
          <cell r="M420">
            <v>10084</v>
          </cell>
          <cell r="AI420" t="str">
            <v>Scheme Tax Saver Tier II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K421" t="str">
            <v>Equity</v>
          </cell>
          <cell r="L421">
            <v>34</v>
          </cell>
          <cell r="M421">
            <v>7486.8</v>
          </cell>
          <cell r="AI421" t="str">
            <v>Scheme Tax Saver Tier II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K422" t="str">
            <v>Equity</v>
          </cell>
          <cell r="L422">
            <v>21</v>
          </cell>
          <cell r="M422">
            <v>11304.3</v>
          </cell>
          <cell r="AI422" t="str">
            <v>Scheme Tax Saver Tier II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K423" t="str">
            <v>Equity</v>
          </cell>
          <cell r="L423">
            <v>19</v>
          </cell>
          <cell r="M423">
            <v>28228.3</v>
          </cell>
          <cell r="AI423" t="str">
            <v>Scheme Tax Saver Tier II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K424" t="str">
            <v>Equity</v>
          </cell>
          <cell r="L424">
            <v>20</v>
          </cell>
          <cell r="M424">
            <v>34724</v>
          </cell>
          <cell r="AI424" t="str">
            <v>Scheme Tax Saver Tier II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K425" t="str">
            <v>Equity</v>
          </cell>
          <cell r="L425">
            <v>4</v>
          </cell>
          <cell r="M425">
            <v>4397.6000000000004</v>
          </cell>
          <cell r="AI425" t="str">
            <v>Scheme Tax Saver Tier II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K426" t="str">
            <v>Equity</v>
          </cell>
          <cell r="L426">
            <v>2</v>
          </cell>
          <cell r="M426">
            <v>2958</v>
          </cell>
          <cell r="AI426" t="str">
            <v>Scheme Tax Saver Tier II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K427" t="str">
            <v>Equity</v>
          </cell>
          <cell r="L427">
            <v>50</v>
          </cell>
          <cell r="M427">
            <v>7102.5</v>
          </cell>
          <cell r="AI427" t="str">
            <v>Scheme Tax Saver Tier II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K428" t="str">
            <v>Equity</v>
          </cell>
          <cell r="L428">
            <v>4</v>
          </cell>
          <cell r="M428">
            <v>3780</v>
          </cell>
          <cell r="AI428" t="str">
            <v>Scheme Tax Saver Tier II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K429" t="str">
            <v>Equity</v>
          </cell>
          <cell r="L429">
            <v>3</v>
          </cell>
          <cell r="M429">
            <v>2616.3000000000002</v>
          </cell>
          <cell r="AI429" t="str">
            <v>Scheme Tax Saver Tier II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K430" t="str">
            <v>Equity</v>
          </cell>
          <cell r="L430">
            <v>13</v>
          </cell>
          <cell r="M430">
            <v>10049.65</v>
          </cell>
          <cell r="AI430" t="str">
            <v>Scheme Tax Saver Tier II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K431" t="str">
            <v>Equity</v>
          </cell>
          <cell r="L431">
            <v>5</v>
          </cell>
          <cell r="M431">
            <v>18681.25</v>
          </cell>
          <cell r="AI431" t="str">
            <v>Scheme Tax Saver Tier II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K432" t="str">
            <v>Equity</v>
          </cell>
          <cell r="L432">
            <v>1</v>
          </cell>
          <cell r="M432">
            <v>7216.4</v>
          </cell>
          <cell r="AI432" t="str">
            <v>Scheme Tax Saver Tier II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K433" t="str">
            <v>Equity</v>
          </cell>
          <cell r="L433">
            <v>1</v>
          </cell>
          <cell r="M433">
            <v>4302.8</v>
          </cell>
          <cell r="AI433" t="str">
            <v>Scheme Tax Saver Tier II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B71A3B-E0FC-4679-A1C8-C329014B0271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9F4E7340-EE32-4212-A0B0-5BF7B5C69C4D}" name="ISIN No." dataDxfId="6"/>
    <tableColumn id="2" xr3:uid="{362C997A-6C0B-4D0E-B0A0-7699A81A4941}" name="Name of the Instrument" dataDxfId="5">
      <calculatedColumnFormula>VLOOKUP(Table134567[[#This Row],[ISIN No.]],'[1]Crisil data '!E:F,2,0)</calculatedColumnFormula>
    </tableColumn>
    <tableColumn id="3" xr3:uid="{0FE2A865-CA27-4349-8827-1A83CD4F6F3F}" name="Industry " dataDxfId="4">
      <calculatedColumnFormula>VLOOKUP(Table134567[[#This Row],[ISIN No.]],'[1]Crisil data '!E:I,5,0)</calculatedColumnFormula>
    </tableColumn>
    <tableColumn id="4" xr3:uid="{FE6DC6D8-B1BC-47A9-9FA6-BAD0CEBDC40F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BFB04DC1-C37A-473F-8283-DEAEFF5B542E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341765D4-B8A0-41C6-9D4C-1769EE7AB902}" name="% of Portfolio" dataDxfId="1" dataCellStyle="Percent">
      <calculatedColumnFormula>+F7/$F$87</calculatedColumnFormula>
    </tableColumn>
    <tableColumn id="7" xr3:uid="{09EA79CF-CCD0-412A-AFF4-A5A236F9EE23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EDE6-75E7-4FAD-921F-A7CCAC1C1ACA}">
  <dimension ref="A2:O112"/>
  <sheetViews>
    <sheetView showGridLines="0" tabSelected="1" view="pageBreakPreview" topLeftCell="A84" zoomScale="91" zoomScaleNormal="100" zoomScaleSheetLayoutView="91" workbookViewId="0">
      <selection activeCell="G101" sqref="G101:G10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Jan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VLOOKUP(Table134567[[#This Row],[ISIN No.]],'[1]Crisil data '!E:F,2,0)</f>
        <v>8.69% Tamil Nadu SDL 24.02.2026</v>
      </c>
      <c r="D7" s="10" t="str">
        <f>VLOOKUP(Table134567[[#This Row],[ISIN No.]],'[1]Crisil data '!E:I,5,0)</f>
        <v>SDL</v>
      </c>
      <c r="E7" s="11">
        <f>SUMIFS('[1]Crisil data '!L:L,'[1]Crisil data '!AI:AI,$D$3,'[1]Crisil data '!E:E,Table134567[[#This Row],[ISIN No.]])</f>
        <v>3500</v>
      </c>
      <c r="F7" s="10">
        <f>SUMIFS('[1]Crisil data '!M:M,'[1]Crisil data '!AI:AI,'[1]G-TIER II'!$D$3,'[1]Crisil data '!E:E,Table134567[[#This Row],[ISIN No.]])</f>
        <v>379949.15</v>
      </c>
      <c r="G7" s="12">
        <f t="shared" ref="G7:G70" si="0">+F7/$F$87</f>
        <v>2.4017438509005952E-3</v>
      </c>
      <c r="H7" s="13" t="e">
        <f>VLOOKUP(Table134567[[#This Row],[ISIN No.]],#REF!,35,0)</f>
        <v>#REF!</v>
      </c>
    </row>
    <row r="8" spans="1:8" x14ac:dyDescent="0.25">
      <c r="A8" s="9"/>
      <c r="B8" s="10" t="s">
        <v>13</v>
      </c>
      <c r="C8" s="10" t="str">
        <f>VLOOKUP(Table134567[[#This Row],[ISIN No.]],'[1]Crisil data '!E:F,2,0)</f>
        <v>8.60% GS 2028 (02-JUN-2028)</v>
      </c>
      <c r="D8" s="10" t="str">
        <f>VLOOKUP(Table134567[[#This Row],[ISIN No.]],'[1]Crisil data '!E:I,5,0)</f>
        <v>GOI</v>
      </c>
      <c r="E8" s="11">
        <f>SUMIFS('[1]Crisil data '!L:L,'[1]Crisil data '!AI:AI,$D$3,'[1]Crisil data '!E:E,Table134567[[#This Row],[ISIN No.]])</f>
        <v>33500</v>
      </c>
      <c r="F8" s="10">
        <f>SUMIFS('[1]Crisil data '!M:M,'[1]Crisil data '!AI:AI,'[1]G-TIER II'!$D$3,'[1]Crisil data '!E:E,Table134567[[#This Row],[ISIN No.]])</f>
        <v>3711274.05</v>
      </c>
      <c r="G8" s="12">
        <f t="shared" si="0"/>
        <v>2.345979620850434E-2</v>
      </c>
      <c r="H8" s="13" t="e">
        <f>VLOOKUP(Table134567[[#This Row],[ISIN No.]],#REF!,35,0)</f>
        <v>#REF!</v>
      </c>
    </row>
    <row r="9" spans="1:8" x14ac:dyDescent="0.25">
      <c r="A9" s="9"/>
      <c r="B9" s="10" t="s">
        <v>14</v>
      </c>
      <c r="C9" s="10" t="str">
        <f>VLOOKUP(Table134567[[#This Row],[ISIN No.]],'[1]Crisil data '!E:F,2,0)</f>
        <v>06.67 GOI 15 DEC- 2035</v>
      </c>
      <c r="D9" s="10" t="str">
        <f>VLOOKUP(Table134567[[#This Row],[ISIN No.]],'[1]Crisil data '!E:I,5,0)</f>
        <v>GOI</v>
      </c>
      <c r="E9" s="11">
        <f>SUMIFS('[1]Crisil data '!L:L,'[1]Crisil data '!AI:AI,$D$3,'[1]Crisil data '!E:E,Table134567[[#This Row],[ISIN No.]])</f>
        <v>100000</v>
      </c>
      <c r="F9" s="10">
        <f>SUMIFS('[1]Crisil data '!M:M,'[1]Crisil data '!AI:AI,'[1]G-TIER II'!$D$3,'[1]Crisil data '!E:E,Table134567[[#This Row],[ISIN No.]])</f>
        <v>9613300</v>
      </c>
      <c r="G9" s="12">
        <f t="shared" si="0"/>
        <v>6.0767826857522092E-2</v>
      </c>
      <c r="H9" s="13" t="e">
        <f>VLOOKUP(Table134567[[#This Row],[ISIN No.]],#REF!,35,0)</f>
        <v>#REF!</v>
      </c>
    </row>
    <row r="10" spans="1:8" x14ac:dyDescent="0.25">
      <c r="A10" s="9"/>
      <c r="B10" s="10" t="s">
        <v>15</v>
      </c>
      <c r="C10" s="10" t="str">
        <f>VLOOKUP(Table134567[[#This Row],[ISIN No.]],'[1]Crisil data '!E:F,2,0)</f>
        <v>6.57% GOI 2033 (MD 05/12/2033)</v>
      </c>
      <c r="D10" s="10" t="str">
        <f>VLOOKUP(Table134567[[#This Row],[ISIN No.]],'[1]Crisil data '!E:I,5,0)</f>
        <v>GOI</v>
      </c>
      <c r="E10" s="11">
        <f>SUMIFS('[1]Crisil data '!L:L,'[1]Crisil data '!AI:AI,$D$3,'[1]Crisil data '!E:E,Table134567[[#This Row],[ISIN No.]])</f>
        <v>161000</v>
      </c>
      <c r="F10" s="10">
        <f>SUMIFS('[1]Crisil data '!M:M,'[1]Crisil data '!AI:AI,'[1]G-TIER II'!$D$3,'[1]Crisil data '!E:E,Table134567[[#This Row],[ISIN No.]])</f>
        <v>15592447.5</v>
      </c>
      <c r="G10" s="12">
        <f t="shared" si="0"/>
        <v>9.8563360132837133E-2</v>
      </c>
      <c r="H10" s="13" t="e">
        <f>VLOOKUP(Table134567[[#This Row],[ISIN No.]],#REF!,35,0)</f>
        <v>#REF!</v>
      </c>
    </row>
    <row r="11" spans="1:8" x14ac:dyDescent="0.25">
      <c r="A11" s="9"/>
      <c r="B11" s="10" t="s">
        <v>16</v>
      </c>
      <c r="C11" s="10" t="str">
        <f>VLOOKUP(Table134567[[#This Row],[ISIN No.]],'[1]Crisil data '!E:F,2,0)</f>
        <v>6.79% GS 26.12.2029</v>
      </c>
      <c r="D11" s="10" t="str">
        <f>VLOOKUP(Table134567[[#This Row],[ISIN No.]],'[1]Crisil data '!E:I,5,0)</f>
        <v>GOI</v>
      </c>
      <c r="E11" s="11">
        <f>SUMIFS('[1]Crisil data '!L:L,'[1]Crisil data '!AI:AI,$D$3,'[1]Crisil data '!E:E,Table134567[[#This Row],[ISIN No.]])</f>
        <v>10000</v>
      </c>
      <c r="F11" s="10">
        <f>SUMIFS('[1]Crisil data '!M:M,'[1]Crisil data '!AI:AI,'[1]G-TIER II'!$D$3,'[1]Crisil data '!E:E,Table134567[[#This Row],[ISIN No.]])</f>
        <v>1012003</v>
      </c>
      <c r="G11" s="12">
        <f t="shared" si="0"/>
        <v>6.3970980915287077E-3</v>
      </c>
      <c r="H11" s="13" t="e">
        <f>VLOOKUP(Table134567[[#This Row],[ISIN No.]],#REF!,35,0)</f>
        <v>#REF!</v>
      </c>
    </row>
    <row r="12" spans="1:8" x14ac:dyDescent="0.25">
      <c r="A12" s="9"/>
      <c r="B12" s="10" t="s">
        <v>17</v>
      </c>
      <c r="C12" s="10" t="str">
        <f>VLOOKUP(Table134567[[#This Row],[ISIN No.]],'[1]Crisil data '!E:F,2,0)</f>
        <v>7.73% GS  MD 19/12/2034</v>
      </c>
      <c r="D12" s="10" t="str">
        <f>VLOOKUP(Table134567[[#This Row],[ISIN No.]],'[1]Crisil data '!E:I,5,0)</f>
        <v>GOI</v>
      </c>
      <c r="E12" s="11">
        <f>SUMIFS('[1]Crisil data '!L:L,'[1]Crisil data '!AI:AI,$D$3,'[1]Crisil data '!E:E,Table134567[[#This Row],[ISIN No.]])</f>
        <v>39400</v>
      </c>
      <c r="F12" s="10">
        <f>SUMIFS('[1]Crisil data '!M:M,'[1]Crisil data '!AI:AI,'[1]G-TIER II'!$D$3,'[1]Crisil data '!E:E,Table134567[[#This Row],[ISIN No.]])</f>
        <v>4160655.76</v>
      </c>
      <c r="G12" s="12">
        <f t="shared" si="0"/>
        <v>2.6300438854236524E-2</v>
      </c>
      <c r="H12" s="13" t="e">
        <f>VLOOKUP(Table134567[[#This Row],[ISIN No.]],#REF!,35,0)</f>
        <v>#REF!</v>
      </c>
    </row>
    <row r="13" spans="1:8" x14ac:dyDescent="0.25">
      <c r="A13" s="9"/>
      <c r="B13" s="10" t="s">
        <v>18</v>
      </c>
      <c r="C13" s="10" t="str">
        <f>VLOOKUP(Table134567[[#This Row],[ISIN No.]],'[1]Crisil data '!E:F,2,0)</f>
        <v>8.26% Government of India 02.08.2027</v>
      </c>
      <c r="D13" s="10" t="str">
        <f>VLOOKUP(Table134567[[#This Row],[ISIN No.]],'[1]Crisil data '!E:I,5,0)</f>
        <v>GOI</v>
      </c>
      <c r="E13" s="11">
        <f>SUMIFS('[1]Crisil data '!L:L,'[1]Crisil data '!AI:AI,$D$3,'[1]Crisil data '!E:E,Table134567[[#This Row],[ISIN No.]])</f>
        <v>126500</v>
      </c>
      <c r="F13" s="10">
        <f>SUMIFS('[1]Crisil data '!M:M,'[1]Crisil data '!AI:AI,'[1]G-TIER II'!$D$3,'[1]Crisil data '!E:E,Table134567[[#This Row],[ISIN No.]])</f>
        <v>13775230.15</v>
      </c>
      <c r="G13" s="12">
        <f t="shared" si="0"/>
        <v>8.7076321416965877E-2</v>
      </c>
      <c r="H13" s="13" t="e">
        <f>VLOOKUP(Table134567[[#This Row],[ISIN No.]],#REF!,35,0)</f>
        <v>#REF!</v>
      </c>
    </row>
    <row r="14" spans="1:8" x14ac:dyDescent="0.25">
      <c r="A14" s="9"/>
      <c r="B14" s="10" t="s">
        <v>19</v>
      </c>
      <c r="C14" s="10" t="str">
        <f>VLOOKUP(Table134567[[#This Row],[ISIN No.]],'[1]Crisil data '!E:F,2,0)</f>
        <v>7.61% GSEC 09.05.2030</v>
      </c>
      <c r="D14" s="10" t="str">
        <f>VLOOKUP(Table134567[[#This Row],[ISIN No.]],'[1]Crisil data '!E:I,5,0)</f>
        <v>GOI</v>
      </c>
      <c r="E14" s="11">
        <f>SUMIFS('[1]Crisil data '!L:L,'[1]Crisil data '!AI:AI,$D$3,'[1]Crisil data '!E:E,Table134567[[#This Row],[ISIN No.]])</f>
        <v>68000</v>
      </c>
      <c r="F14" s="10">
        <f>SUMIFS('[1]Crisil data '!M:M,'[1]Crisil data '!AI:AI,'[1]G-TIER II'!$D$3,'[1]Crisil data '!E:E,Table134567[[#This Row],[ISIN No.]])</f>
        <v>7199506.7999999998</v>
      </c>
      <c r="G14" s="12">
        <f t="shared" si="0"/>
        <v>4.550969830151487E-2</v>
      </c>
      <c r="H14" s="13" t="e">
        <f>VLOOKUP(Table134567[[#This Row],[ISIN No.]],#REF!,35,0)</f>
        <v>#REF!</v>
      </c>
    </row>
    <row r="15" spans="1:8" x14ac:dyDescent="0.25">
      <c r="A15" s="9"/>
      <c r="B15" s="10" t="s">
        <v>20</v>
      </c>
      <c r="C15" s="10" t="str">
        <f>VLOOKUP(Table134567[[#This Row],[ISIN No.]],'[1]Crisil data '!E:F,2,0)</f>
        <v>8.28% GOI 15.02.2032</v>
      </c>
      <c r="D15" s="10" t="str">
        <f>VLOOKUP(Table134567[[#This Row],[ISIN No.]],'[1]Crisil data '!E:I,5,0)</f>
        <v>GOI</v>
      </c>
      <c r="E15" s="11">
        <f>SUMIFS('[1]Crisil data '!L:L,'[1]Crisil data '!AI:AI,$D$3,'[1]Crisil data '!E:E,Table134567[[#This Row],[ISIN No.]])</f>
        <v>42000</v>
      </c>
      <c r="F15" s="10">
        <f>SUMIFS('[1]Crisil data '!M:M,'[1]Crisil data '!AI:AI,'[1]G-TIER II'!$D$3,'[1]Crisil data '!E:E,Table134567[[#This Row],[ISIN No.]])</f>
        <v>4611461.4000000004</v>
      </c>
      <c r="G15" s="12">
        <f t="shared" si="0"/>
        <v>2.9150082481077928E-2</v>
      </c>
      <c r="H15" s="13" t="e">
        <f>VLOOKUP(Table134567[[#This Row],[ISIN No.]],#REF!,35,0)</f>
        <v>#REF!</v>
      </c>
    </row>
    <row r="16" spans="1:8" x14ac:dyDescent="0.25">
      <c r="A16" s="9"/>
      <c r="B16" s="10" t="s">
        <v>21</v>
      </c>
      <c r="C16" s="10" t="str">
        <f>VLOOKUP(Table134567[[#This Row],[ISIN No.]],'[1]Crisil data '!E:F,2,0)</f>
        <v>7.88% GOI 19.03.2030</v>
      </c>
      <c r="D16" s="10" t="str">
        <f>VLOOKUP(Table134567[[#This Row],[ISIN No.]],'[1]Crisil data '!E:I,5,0)</f>
        <v>GOI</v>
      </c>
      <c r="E16" s="11">
        <f>SUMIFS('[1]Crisil data '!L:L,'[1]Crisil data '!AI:AI,$D$3,'[1]Crisil data '!E:E,Table134567[[#This Row],[ISIN No.]])</f>
        <v>46200</v>
      </c>
      <c r="F16" s="10">
        <f>SUMIFS('[1]Crisil data '!M:M,'[1]Crisil data '!AI:AI,'[1]G-TIER II'!$D$3,'[1]Crisil data '!E:E,Table134567[[#This Row],[ISIN No.]])</f>
        <v>4959325.1399999997</v>
      </c>
      <c r="G16" s="12">
        <f t="shared" si="0"/>
        <v>3.1349007254291086E-2</v>
      </c>
      <c r="H16" s="13" t="e">
        <f>VLOOKUP(Table134567[[#This Row],[ISIN No.]],#REF!,35,0)</f>
        <v>#REF!</v>
      </c>
    </row>
    <row r="17" spans="1:8" x14ac:dyDescent="0.25">
      <c r="A17" s="9"/>
      <c r="B17" s="10" t="s">
        <v>22</v>
      </c>
      <c r="C17" s="10" t="str">
        <f>VLOOKUP(Table134567[[#This Row],[ISIN No.]],'[1]Crisil data '!E:F,2,0)</f>
        <v>8.33% GS 7.06.2036</v>
      </c>
      <c r="D17" s="10" t="str">
        <f>VLOOKUP(Table134567[[#This Row],[ISIN No.]],'[1]Crisil data '!E:I,5,0)</f>
        <v>GOI</v>
      </c>
      <c r="E17" s="11">
        <f>SUMIFS('[1]Crisil data '!L:L,'[1]Crisil data '!AI:AI,$D$3,'[1]Crisil data '!E:E,Table134567[[#This Row],[ISIN No.]])</f>
        <v>38000</v>
      </c>
      <c r="F17" s="10">
        <f>SUMIFS('[1]Crisil data '!M:M,'[1]Crisil data '!AI:AI,'[1]G-TIER II'!$D$3,'[1]Crisil data '!E:E,Table134567[[#This Row],[ISIN No.]])</f>
        <v>4205490.4000000004</v>
      </c>
      <c r="G17" s="12">
        <f t="shared" si="0"/>
        <v>2.6583848676122804E-2</v>
      </c>
      <c r="H17" s="13" t="e">
        <f>VLOOKUP(Table134567[[#This Row],[ISIN No.]],#REF!,35,0)</f>
        <v>#REF!</v>
      </c>
    </row>
    <row r="18" spans="1:8" x14ac:dyDescent="0.25">
      <c r="A18" s="9"/>
      <c r="B18" s="10" t="s">
        <v>23</v>
      </c>
      <c r="C18" s="10" t="str">
        <f>VLOOKUP(Table134567[[#This Row],[ISIN No.]],'[1]Crisil data '!E:F,2,0)</f>
        <v>7.06 % GOI 10.10.2046</v>
      </c>
      <c r="D18" s="10" t="str">
        <f>VLOOKUP(Table134567[[#This Row],[ISIN No.]],'[1]Crisil data '!E:I,5,0)</f>
        <v>GOI</v>
      </c>
      <c r="E18" s="11">
        <f>SUMIFS('[1]Crisil data '!L:L,'[1]Crisil data '!AI:AI,$D$3,'[1]Crisil data '!E:E,Table134567[[#This Row],[ISIN No.]])</f>
        <v>20000</v>
      </c>
      <c r="F18" s="10">
        <f>SUMIFS('[1]Crisil data '!M:M,'[1]Crisil data '!AI:AI,'[1]G-TIER II'!$D$3,'[1]Crisil data '!E:E,Table134567[[#This Row],[ISIN No.]])</f>
        <v>1966556</v>
      </c>
      <c r="G18" s="12">
        <f t="shared" si="0"/>
        <v>1.2431041839287364E-2</v>
      </c>
      <c r="H18" s="13" t="e">
        <f>VLOOKUP(Table134567[[#This Row],[ISIN No.]],#REF!,35,0)</f>
        <v>#REF!</v>
      </c>
    </row>
    <row r="19" spans="1:8" x14ac:dyDescent="0.25">
      <c r="A19" s="9"/>
      <c r="B19" s="10" t="s">
        <v>24</v>
      </c>
      <c r="C19" s="10" t="str">
        <f>VLOOKUP(Table134567[[#This Row],[ISIN No.]],'[1]Crisil data '!E:F,2,0)</f>
        <v>7.68% GS 15.12.2023</v>
      </c>
      <c r="D19" s="10" t="str">
        <f>VLOOKUP(Table134567[[#This Row],[ISIN No.]],'[1]Crisil data '!E:I,5,0)</f>
        <v>GOI</v>
      </c>
      <c r="E19" s="11">
        <f>SUMIFS('[1]Crisil data '!L:L,'[1]Crisil data '!AI:AI,$D$3,'[1]Crisil data '!E:E,Table134567[[#This Row],[ISIN No.]])</f>
        <v>5000</v>
      </c>
      <c r="F19" s="10">
        <f>SUMIFS('[1]Crisil data '!M:M,'[1]Crisil data '!AI:AI,'[1]G-TIER II'!$D$3,'[1]Crisil data '!E:E,Table134567[[#This Row],[ISIN No.]])</f>
        <v>523764.5</v>
      </c>
      <c r="G19" s="12">
        <f t="shared" si="0"/>
        <v>3.3108329553968594E-3</v>
      </c>
      <c r="H19" s="13" t="e">
        <f>VLOOKUP(Table134567[[#This Row],[ISIN No.]],#REF!,35,0)</f>
        <v>#REF!</v>
      </c>
    </row>
    <row r="20" spans="1:8" x14ac:dyDescent="0.25">
      <c r="A20" s="9"/>
      <c r="B20" s="10" t="s">
        <v>25</v>
      </c>
      <c r="C20" s="10" t="str">
        <f>VLOOKUP(Table134567[[#This Row],[ISIN No.]],'[1]Crisil data '!E:F,2,0)</f>
        <v>8.32% GS 02.08.2032</v>
      </c>
      <c r="D20" s="10" t="str">
        <f>VLOOKUP(Table134567[[#This Row],[ISIN No.]],'[1]Crisil data '!E:I,5,0)</f>
        <v>GOI</v>
      </c>
      <c r="E20" s="11">
        <f>SUMIFS('[1]Crisil data '!L:L,'[1]Crisil data '!AI:AI,$D$3,'[1]Crisil data '!E:E,Table134567[[#This Row],[ISIN No.]])</f>
        <v>46000</v>
      </c>
      <c r="F20" s="10">
        <f>SUMIFS('[1]Crisil data '!M:M,'[1]Crisil data '!AI:AI,'[1]G-TIER II'!$D$3,'[1]Crisil data '!E:E,Table134567[[#This Row],[ISIN No.]])</f>
        <v>5097517.5999999996</v>
      </c>
      <c r="G20" s="12">
        <f t="shared" si="0"/>
        <v>3.2222552809126059E-2</v>
      </c>
      <c r="H20" s="13" t="e">
        <f>VLOOKUP(Table134567[[#This Row],[ISIN No.]],#REF!,35,0)</f>
        <v>#REF!</v>
      </c>
    </row>
    <row r="21" spans="1:8" x14ac:dyDescent="0.25">
      <c r="A21" s="9"/>
      <c r="B21" s="10" t="s">
        <v>26</v>
      </c>
      <c r="C21" s="10" t="str">
        <f>VLOOKUP(Table134567[[#This Row],[ISIN No.]],'[1]Crisil data '!E:F,2,0)</f>
        <v>7.72% GOI 26.10.2055.</v>
      </c>
      <c r="D21" s="10" t="str">
        <f>VLOOKUP(Table134567[[#This Row],[ISIN No.]],'[1]Crisil data '!E:I,5,0)</f>
        <v>GOI</v>
      </c>
      <c r="E21" s="11">
        <f>SUMIFS('[1]Crisil data '!L:L,'[1]Crisil data '!AI:AI,$D$3,'[1]Crisil data '!E:E,Table134567[[#This Row],[ISIN No.]])</f>
        <v>7000</v>
      </c>
      <c r="F21" s="10">
        <f>SUMIFS('[1]Crisil data '!M:M,'[1]Crisil data '!AI:AI,'[1]G-TIER II'!$D$3,'[1]Crisil data '!E:E,Table134567[[#This Row],[ISIN No.]])</f>
        <v>737627.1</v>
      </c>
      <c r="G21" s="12">
        <f t="shared" si="0"/>
        <v>4.6627064481724418E-3</v>
      </c>
      <c r="H21" s="13" t="e">
        <f>VLOOKUP(Table134567[[#This Row],[ISIN No.]],#REF!,35,0)</f>
        <v>#REF!</v>
      </c>
    </row>
    <row r="22" spans="1:8" x14ac:dyDescent="0.25">
      <c r="A22" s="9"/>
      <c r="B22" s="10" t="s">
        <v>27</v>
      </c>
      <c r="C22" s="10" t="str">
        <f>VLOOKUP(Table134567[[#This Row],[ISIN No.]],'[1]Crisil data '!E:F,2,0)</f>
        <v>8.17% GS 2044 (01-DEC-2044).</v>
      </c>
      <c r="D22" s="10" t="str">
        <f>VLOOKUP(Table134567[[#This Row],[ISIN No.]],'[1]Crisil data '!E:I,5,0)</f>
        <v>GOI</v>
      </c>
      <c r="E22" s="11">
        <f>SUMIFS('[1]Crisil data '!L:L,'[1]Crisil data '!AI:AI,$D$3,'[1]Crisil data '!E:E,Table134567[[#This Row],[ISIN No.]])</f>
        <v>33000</v>
      </c>
      <c r="F22" s="10">
        <f>SUMIFS('[1]Crisil data '!M:M,'[1]Crisil data '!AI:AI,'[1]G-TIER II'!$D$3,'[1]Crisil data '!E:E,Table134567[[#This Row],[ISIN No.]])</f>
        <v>3661884.6</v>
      </c>
      <c r="G22" s="12">
        <f t="shared" si="0"/>
        <v>2.3147594410350924E-2</v>
      </c>
      <c r="H22" s="13" t="e">
        <f>VLOOKUP(Table134567[[#This Row],[ISIN No.]],#REF!,35,0)</f>
        <v>#REF!</v>
      </c>
    </row>
    <row r="23" spans="1:8" x14ac:dyDescent="0.25">
      <c r="A23" s="9"/>
      <c r="B23" s="10" t="s">
        <v>28</v>
      </c>
      <c r="C23" s="10" t="str">
        <f>VLOOKUP(Table134567[[#This Row],[ISIN No.]],'[1]Crisil data '!E:F,2,0)</f>
        <v>7.62% GS 2039 (15-09-2039)</v>
      </c>
      <c r="D23" s="10" t="str">
        <f>VLOOKUP(Table134567[[#This Row],[ISIN No.]],'[1]Crisil data '!E:I,5,0)</f>
        <v>GOI</v>
      </c>
      <c r="E23" s="11">
        <f>SUMIFS('[1]Crisil data '!L:L,'[1]Crisil data '!AI:AI,$D$3,'[1]Crisil data '!E:E,Table134567[[#This Row],[ISIN No.]])</f>
        <v>10000</v>
      </c>
      <c r="F23" s="10">
        <f>SUMIFS('[1]Crisil data '!M:M,'[1]Crisil data '!AI:AI,'[1]G-TIER II'!$D$3,'[1]Crisil data '!E:E,Table134567[[#This Row],[ISIN No.]])</f>
        <v>1046888</v>
      </c>
      <c r="G23" s="12">
        <f t="shared" si="0"/>
        <v>6.6176140059311149E-3</v>
      </c>
      <c r="H23" s="13" t="e">
        <f>VLOOKUP(Table134567[[#This Row],[ISIN No.]],#REF!,35,0)</f>
        <v>#REF!</v>
      </c>
    </row>
    <row r="24" spans="1:8" x14ac:dyDescent="0.25">
      <c r="A24" s="9"/>
      <c r="B24" s="10" t="s">
        <v>29</v>
      </c>
      <c r="C24" s="10" t="str">
        <f>VLOOKUP(Table134567[[#This Row],[ISIN No.]],'[1]Crisil data '!E:F,2,0)</f>
        <v>7.69% GOI 17.06.2043</v>
      </c>
      <c r="D24" s="10" t="str">
        <f>VLOOKUP(Table134567[[#This Row],[ISIN No.]],'[1]Crisil data '!E:I,5,0)</f>
        <v>GOI</v>
      </c>
      <c r="E24" s="11">
        <f>SUMIFS('[1]Crisil data '!L:L,'[1]Crisil data '!AI:AI,$D$3,'[1]Crisil data '!E:E,Table134567[[#This Row],[ISIN No.]])</f>
        <v>10000</v>
      </c>
      <c r="F24" s="10">
        <f>SUMIFS('[1]Crisil data '!M:M,'[1]Crisil data '!AI:AI,'[1]G-TIER II'!$D$3,'[1]Crisil data '!E:E,Table134567[[#This Row],[ISIN No.]])</f>
        <v>1054438</v>
      </c>
      <c r="G24" s="12">
        <f t="shared" si="0"/>
        <v>6.6653392504126448E-3</v>
      </c>
      <c r="H24" s="13" t="e">
        <f>VLOOKUP(Table134567[[#This Row],[ISIN No.]],#REF!,35,0)</f>
        <v>#REF!</v>
      </c>
    </row>
    <row r="25" spans="1:8" x14ac:dyDescent="0.25">
      <c r="A25" s="9"/>
      <c r="B25" s="10" t="s">
        <v>30</v>
      </c>
      <c r="C25" s="10" t="str">
        <f>VLOOKUP(Table134567[[#This Row],[ISIN No.]],'[1]Crisil data '!E:F,2,0)</f>
        <v>8.30% GS 02.07.2040</v>
      </c>
      <c r="D25" s="10" t="str">
        <f>VLOOKUP(Table134567[[#This Row],[ISIN No.]],'[1]Crisil data '!E:I,5,0)</f>
        <v>GOI</v>
      </c>
      <c r="E25" s="11">
        <f>SUMIFS('[1]Crisil data '!L:L,'[1]Crisil data '!AI:AI,$D$3,'[1]Crisil data '!E:E,Table134567[[#This Row],[ISIN No.]])</f>
        <v>41400</v>
      </c>
      <c r="F25" s="10">
        <f>SUMIFS('[1]Crisil data '!M:M,'[1]Crisil data '!AI:AI,'[1]G-TIER II'!$D$3,'[1]Crisil data '!E:E,Table134567[[#This Row],[ISIN No.]])</f>
        <v>4614398.46</v>
      </c>
      <c r="G25" s="12">
        <f t="shared" si="0"/>
        <v>2.9168648296515928E-2</v>
      </c>
      <c r="H25" s="13" t="e">
        <f>VLOOKUP(Table134567[[#This Row],[ISIN No.]],#REF!,35,0)</f>
        <v>#REF!</v>
      </c>
    </row>
    <row r="26" spans="1:8" x14ac:dyDescent="0.25">
      <c r="A26" s="9"/>
      <c r="B26" s="10" t="s">
        <v>31</v>
      </c>
      <c r="C26" s="10" t="str">
        <f>VLOOKUP(Table134567[[#This Row],[ISIN No.]],'[1]Crisil data '!E:F,2,0)</f>
        <v>7.95% GOI  28-Aug-2032</v>
      </c>
      <c r="D26" s="10" t="str">
        <f>VLOOKUP(Table134567[[#This Row],[ISIN No.]],'[1]Crisil data '!E:I,5,0)</f>
        <v>GOI</v>
      </c>
      <c r="E26" s="11">
        <f>SUMIFS('[1]Crisil data '!L:L,'[1]Crisil data '!AI:AI,$D$3,'[1]Crisil data '!E:E,Table134567[[#This Row],[ISIN No.]])</f>
        <v>78300</v>
      </c>
      <c r="F26" s="10">
        <f>SUMIFS('[1]Crisil data '!M:M,'[1]Crisil data '!AI:AI,'[1]G-TIER II'!$D$3,'[1]Crisil data '!E:E,Table134567[[#This Row],[ISIN No.]])</f>
        <v>8466179.6699999999</v>
      </c>
      <c r="G26" s="12">
        <f t="shared" si="0"/>
        <v>5.3516621798054102E-2</v>
      </c>
      <c r="H26" s="13" t="e">
        <f>VLOOKUP(Table134567[[#This Row],[ISIN No.]],#REF!,35,0)</f>
        <v>#REF!</v>
      </c>
    </row>
    <row r="27" spans="1:8" x14ac:dyDescent="0.25">
      <c r="A27" s="9"/>
      <c r="B27" s="10" t="s">
        <v>32</v>
      </c>
      <c r="C27" s="10" t="str">
        <f>VLOOKUP(Table134567[[#This Row],[ISIN No.]],'[1]Crisil data '!E:F,2,0)</f>
        <v>8.24% GOI 15-Feb-2027</v>
      </c>
      <c r="D27" s="10" t="str">
        <f>VLOOKUP(Table134567[[#This Row],[ISIN No.]],'[1]Crisil data '!E:I,5,0)</f>
        <v>GOI</v>
      </c>
      <c r="E27" s="11">
        <f>SUMIFS('[1]Crisil data '!L:L,'[1]Crisil data '!AI:AI,$D$3,'[1]Crisil data '!E:E,Table134567[[#This Row],[ISIN No.]])</f>
        <v>69900</v>
      </c>
      <c r="F27" s="10">
        <f>SUMIFS('[1]Crisil data '!M:M,'[1]Crisil data '!AI:AI,'[1]G-TIER II'!$D$3,'[1]Crisil data '!E:E,Table134567[[#This Row],[ISIN No.]])</f>
        <v>7605120</v>
      </c>
      <c r="G27" s="12">
        <f t="shared" si="0"/>
        <v>4.8073670372367282E-2</v>
      </c>
      <c r="H27" s="13" t="e">
        <f>VLOOKUP(Table134567[[#This Row],[ISIN No.]],#REF!,35,0)</f>
        <v>#REF!</v>
      </c>
    </row>
    <row r="28" spans="1:8" x14ac:dyDescent="0.25">
      <c r="A28" s="9"/>
      <c r="B28" s="10" t="s">
        <v>33</v>
      </c>
      <c r="C28" s="10" t="str">
        <f>VLOOKUP(Table134567[[#This Row],[ISIN No.]],'[1]Crisil data '!E:F,2,0)</f>
        <v>7.17% GOI 08-Jan-2028</v>
      </c>
      <c r="D28" s="10" t="str">
        <f>VLOOKUP(Table134567[[#This Row],[ISIN No.]],'[1]Crisil data '!E:I,5,0)</f>
        <v>GOI</v>
      </c>
      <c r="E28" s="11">
        <f>SUMIFS('[1]Crisil data '!L:L,'[1]Crisil data '!AI:AI,$D$3,'[1]Crisil data '!E:E,Table134567[[#This Row],[ISIN No.]])</f>
        <v>145000</v>
      </c>
      <c r="F28" s="10">
        <f>SUMIFS('[1]Crisil data '!M:M,'[1]Crisil data '!AI:AI,'[1]G-TIER II'!$D$3,'[1]Crisil data '!E:E,Table134567[[#This Row],[ISIN No.]])</f>
        <v>15050971</v>
      </c>
      <c r="G28" s="12">
        <f t="shared" si="0"/>
        <v>9.514056565025393E-2</v>
      </c>
      <c r="H28" s="13" t="e">
        <f>VLOOKUP(Table134567[[#This Row],[ISIN No.]],#REF!,35,0)</f>
        <v>#REF!</v>
      </c>
    </row>
    <row r="29" spans="1:8" x14ac:dyDescent="0.25">
      <c r="A29" s="9"/>
      <c r="B29" s="10" t="s">
        <v>34</v>
      </c>
      <c r="C29" s="10" t="str">
        <f>VLOOKUP(Table134567[[#This Row],[ISIN No.]],'[1]Crisil data '!E:F,2,0)</f>
        <v>05.77% GOI 03-Aug-2030</v>
      </c>
      <c r="D29" s="10" t="str">
        <f>VLOOKUP(Table134567[[#This Row],[ISIN No.]],'[1]Crisil data '!E:I,5,0)</f>
        <v>GOI</v>
      </c>
      <c r="E29" s="11">
        <f>SUMIFS('[1]Crisil data '!L:L,'[1]Crisil data '!AI:AI,$D$3,'[1]Crisil data '!E:E,Table134567[[#This Row],[ISIN No.]])</f>
        <v>30000</v>
      </c>
      <c r="F29" s="10">
        <f>SUMIFS('[1]Crisil data '!M:M,'[1]Crisil data '!AI:AI,'[1]G-TIER II'!$D$3,'[1]Crisil data '!E:E,Table134567[[#This Row],[ISIN No.]])</f>
        <v>2845107</v>
      </c>
      <c r="G29" s="12">
        <f t="shared" si="0"/>
        <v>1.7984559887564529E-2</v>
      </c>
      <c r="H29" s="13" t="e">
        <f>VLOOKUP(Table134567[[#This Row],[ISIN No.]],#REF!,35,0)</f>
        <v>#REF!</v>
      </c>
    </row>
    <row r="30" spans="1:8" x14ac:dyDescent="0.25">
      <c r="A30" s="9"/>
      <c r="B30" s="10" t="s">
        <v>35</v>
      </c>
      <c r="C30" s="10" t="str">
        <f>VLOOKUP(Table134567[[#This Row],[ISIN No.]],'[1]Crisil data '!E:F,2,0)</f>
        <v>6.22% GOI 2035 (16-Mar-2035)</v>
      </c>
      <c r="D30" s="10" t="str">
        <f>VLOOKUP(Table134567[[#This Row],[ISIN No.]],'[1]Crisil data '!E:I,5,0)</f>
        <v>GOI</v>
      </c>
      <c r="E30" s="11">
        <f>SUMIFS('[1]Crisil data '!L:L,'[1]Crisil data '!AI:AI,$D$3,'[1]Crisil data '!E:E,Table134567[[#This Row],[ISIN No.]])</f>
        <v>74600</v>
      </c>
      <c r="F30" s="10">
        <f>SUMIFS('[1]Crisil data '!M:M,'[1]Crisil data '!AI:AI,'[1]G-TIER II'!$D$3,'[1]Crisil data '!E:E,Table134567[[#This Row],[ISIN No.]])</f>
        <v>6886736.2999999998</v>
      </c>
      <c r="G30" s="12">
        <f t="shared" si="0"/>
        <v>4.3532605774480385E-2</v>
      </c>
      <c r="H30" s="13" t="e">
        <f>VLOOKUP(Table134567[[#This Row],[ISIN No.]],#REF!,35,0)</f>
        <v>#REF!</v>
      </c>
    </row>
    <row r="31" spans="1:8" x14ac:dyDescent="0.25">
      <c r="A31" s="9"/>
      <c r="B31" s="10" t="s">
        <v>36</v>
      </c>
      <c r="C31" s="10" t="str">
        <f>VLOOKUP(Table134567[[#This Row],[ISIN No.]],'[1]Crisil data '!E:F,2,0)</f>
        <v>8.13 % KERALA SDL 21.03.2028</v>
      </c>
      <c r="D31" s="10" t="str">
        <f>VLOOKUP(Table134567[[#This Row],[ISIN No.]],'[1]Crisil data '!E:I,5,0)</f>
        <v>SDL</v>
      </c>
      <c r="E31" s="11">
        <f>SUMIFS('[1]Crisil data '!L:L,'[1]Crisil data '!AI:AI,$D$3,'[1]Crisil data '!E:E,Table134567[[#This Row],[ISIN No.]])</f>
        <v>1900</v>
      </c>
      <c r="F31" s="10">
        <f>SUMIFS('[1]Crisil data '!M:M,'[1]Crisil data '!AI:AI,'[1]G-TIER II'!$D$3,'[1]Crisil data '!E:E,Table134567[[#This Row],[ISIN No.]])</f>
        <v>201899.7</v>
      </c>
      <c r="G31" s="12">
        <f t="shared" si="0"/>
        <v>1.2762533169864306E-3</v>
      </c>
      <c r="H31" s="13" t="e">
        <f>VLOOKUP(Table134567[[#This Row],[ISIN No.]],#REF!,35,0)</f>
        <v>#REF!</v>
      </c>
    </row>
    <row r="32" spans="1:8" x14ac:dyDescent="0.25">
      <c r="A32" s="9"/>
      <c r="B32" s="10" t="s">
        <v>37</v>
      </c>
      <c r="C32" s="10" t="str">
        <f>VLOOKUP(Table134567[[#This Row],[ISIN No.]],'[1]Crisil data '!E:F,2,0)</f>
        <v>8.33 % KERALA SDL 30.05.2028</v>
      </c>
      <c r="D32" s="10" t="str">
        <f>VLOOKUP(Table134567[[#This Row],[ISIN No.]],'[1]Crisil data '!E:I,5,0)</f>
        <v>SDL</v>
      </c>
      <c r="E32" s="11">
        <f>SUMIFS('[1]Crisil data '!L:L,'[1]Crisil data '!AI:AI,$D$3,'[1]Crisil data '!E:E,Table134567[[#This Row],[ISIN No.]])</f>
        <v>10000</v>
      </c>
      <c r="F32" s="10">
        <f>SUMIFS('[1]Crisil data '!M:M,'[1]Crisil data '!AI:AI,'[1]G-TIER II'!$D$3,'[1]Crisil data '!E:E,Table134567[[#This Row],[ISIN No.]])</f>
        <v>1072726</v>
      </c>
      <c r="G32" s="12">
        <f t="shared" si="0"/>
        <v>6.7809418028733359E-3</v>
      </c>
      <c r="H32" s="13" t="e">
        <f>VLOOKUP(Table134567[[#This Row],[ISIN No.]],#REF!,35,0)</f>
        <v>#REF!</v>
      </c>
    </row>
    <row r="33" spans="1:8" x14ac:dyDescent="0.25">
      <c r="A33" s="9"/>
      <c r="B33" s="10" t="s">
        <v>38</v>
      </c>
      <c r="C33" s="10" t="str">
        <f>VLOOKUP(Table134567[[#This Row],[ISIN No.]],'[1]Crisil data '!E:F,2,0)</f>
        <v>7.33% MAHARASHTRA SDL 2027</v>
      </c>
      <c r="D33" s="10" t="str">
        <f>VLOOKUP(Table134567[[#This Row],[ISIN No.]],'[1]Crisil data '!E:I,5,0)</f>
        <v>SDL</v>
      </c>
      <c r="E33" s="11">
        <f>SUMIFS('[1]Crisil data '!L:L,'[1]Crisil data '!AI:AI,$D$3,'[1]Crisil data '!E:E,Table134567[[#This Row],[ISIN No.]])</f>
        <v>12000</v>
      </c>
      <c r="F33" s="10">
        <f>SUMIFS('[1]Crisil data '!M:M,'[1]Crisil data '!AI:AI,'[1]G-TIER II'!$D$3,'[1]Crisil data '!E:E,Table134567[[#This Row],[ISIN No.]])</f>
        <v>1237602</v>
      </c>
      <c r="G33" s="12">
        <f t="shared" si="0"/>
        <v>7.8231600027589953E-3</v>
      </c>
      <c r="H33" s="13" t="e">
        <f>VLOOKUP(Table134567[[#This Row],[ISIN No.]],#REF!,35,0)</f>
        <v>#REF!</v>
      </c>
    </row>
    <row r="34" spans="1:8" x14ac:dyDescent="0.25">
      <c r="A34" s="9"/>
      <c r="B34" s="10" t="s">
        <v>39</v>
      </c>
      <c r="C34" s="10" t="str">
        <f>VLOOKUP(Table134567[[#This Row],[ISIN No.]],'[1]Crisil data '!E:F,2,0)</f>
        <v>SDL TAMIL NADU 8.05% 2028</v>
      </c>
      <c r="D34" s="10" t="str">
        <f>VLOOKUP(Table134567[[#This Row],[ISIN No.]],'[1]Crisil data '!E:I,5,0)</f>
        <v>SDL</v>
      </c>
      <c r="E34" s="11">
        <f>SUMIFS('[1]Crisil data '!L:L,'[1]Crisil data '!AI:AI,$D$3,'[1]Crisil data '!E:E,Table134567[[#This Row],[ISIN No.]])</f>
        <v>10000</v>
      </c>
      <c r="F34" s="10">
        <f>SUMIFS('[1]Crisil data '!M:M,'[1]Crisil data '!AI:AI,'[1]G-TIER II'!$D$3,'[1]Crisil data '!E:E,Table134567[[#This Row],[ISIN No.]])</f>
        <v>1062336</v>
      </c>
      <c r="G34" s="12">
        <f t="shared" si="0"/>
        <v>6.7152642809974296E-3</v>
      </c>
      <c r="H34" s="13" t="e">
        <f>VLOOKUP(Table134567[[#This Row],[ISIN No.]],#REF!,35,0)</f>
        <v>#REF!</v>
      </c>
    </row>
    <row r="35" spans="1:8" x14ac:dyDescent="0.25">
      <c r="A35" s="9"/>
      <c r="B35" s="10" t="s">
        <v>40</v>
      </c>
      <c r="C35" s="10" t="str">
        <f>VLOOKUP(Table134567[[#This Row],[ISIN No.]],'[1]Crisil data '!E:F,2,0)</f>
        <v>8.39% ANDHRA PRADESH SDL 06.02.2031</v>
      </c>
      <c r="D35" s="10" t="str">
        <f>VLOOKUP(Table134567[[#This Row],[ISIN No.]],'[1]Crisil data '!E:I,5,0)</f>
        <v>SDL</v>
      </c>
      <c r="E35" s="11">
        <f>SUMIFS('[1]Crisil data '!L:L,'[1]Crisil data '!AI:AI,$D$3,'[1]Crisil data '!E:E,Table134567[[#This Row],[ISIN No.]])</f>
        <v>10000</v>
      </c>
      <c r="F35" s="10">
        <f>SUMIFS('[1]Crisil data '!M:M,'[1]Crisil data '!AI:AI,'[1]G-TIER II'!$D$3,'[1]Crisil data '!E:E,Table134567[[#This Row],[ISIN No.]])</f>
        <v>1081340</v>
      </c>
      <c r="G35" s="12">
        <f t="shared" si="0"/>
        <v>6.8353928301533229E-3</v>
      </c>
      <c r="H35" s="13" t="e">
        <f>VLOOKUP(Table134567[[#This Row],[ISIN No.]],#REF!,35,0)</f>
        <v>#REF!</v>
      </c>
    </row>
    <row r="36" spans="1:8" x14ac:dyDescent="0.25">
      <c r="A36" s="9"/>
      <c r="B36" s="10" t="s">
        <v>41</v>
      </c>
      <c r="C36" s="10" t="str">
        <f>VLOOKUP(Table134567[[#This Row],[ISIN No.]],'[1]Crisil data '!E:F,2,0)</f>
        <v>8.19% Karnataka SDL 2029</v>
      </c>
      <c r="D36" s="10" t="str">
        <f>VLOOKUP(Table134567[[#This Row],[ISIN No.]],'[1]Crisil data '!E:I,5,0)</f>
        <v>SDL</v>
      </c>
      <c r="E36" s="11">
        <f>SUMIFS('[1]Crisil data '!L:L,'[1]Crisil data '!AI:AI,$D$3,'[1]Crisil data '!E:E,Table134567[[#This Row],[ISIN No.]])</f>
        <v>10000</v>
      </c>
      <c r="F36" s="10">
        <f>SUMIFS('[1]Crisil data '!M:M,'[1]Crisil data '!AI:AI,'[1]G-TIER II'!$D$3,'[1]Crisil data '!E:E,Table134567[[#This Row],[ISIN No.]])</f>
        <v>1069330</v>
      </c>
      <c r="G36" s="12">
        <f t="shared" si="0"/>
        <v>6.7594749246932999E-3</v>
      </c>
      <c r="H36" s="13" t="e">
        <f>VLOOKUP(Table134567[[#This Row],[ISIN No.]],#REF!,35,0)</f>
        <v>#REF!</v>
      </c>
    </row>
    <row r="37" spans="1:8" x14ac:dyDescent="0.25">
      <c r="A37" s="9"/>
      <c r="B37" s="10" t="s">
        <v>42</v>
      </c>
      <c r="C37" s="10" t="str">
        <f>VLOOKUP(Table134567[[#This Row],[ISIN No.]],'[1]Crisil data '!E:F,2,0)</f>
        <v>8.38% Telangana SDL 2049</v>
      </c>
      <c r="D37" s="10" t="str">
        <f>VLOOKUP(Table134567[[#This Row],[ISIN No.]],'[1]Crisil data '!E:I,5,0)</f>
        <v>SDL</v>
      </c>
      <c r="E37" s="11">
        <f>SUMIFS('[1]Crisil data '!L:L,'[1]Crisil data '!AI:AI,$D$3,'[1]Crisil data '!E:E,Table134567[[#This Row],[ISIN No.]])</f>
        <v>10000</v>
      </c>
      <c r="F37" s="10">
        <f>SUMIFS('[1]Crisil data '!M:M,'[1]Crisil data '!AI:AI,'[1]G-TIER II'!$D$3,'[1]Crisil data '!E:E,Table134567[[#This Row],[ISIN No.]])</f>
        <v>1107519</v>
      </c>
      <c r="G37" s="12">
        <f t="shared" si="0"/>
        <v>7.0008761646277564E-3</v>
      </c>
      <c r="H37" s="13" t="e">
        <f>VLOOKUP(Table134567[[#This Row],[ISIN No.]],#REF!,35,0)</f>
        <v>#REF!</v>
      </c>
    </row>
    <row r="38" spans="1:8" x14ac:dyDescent="0.25">
      <c r="A38" s="9"/>
      <c r="B38" s="10" t="s">
        <v>43</v>
      </c>
      <c r="C38" s="10" t="str">
        <f>VLOOKUP(Table134567[[#This Row],[ISIN No.]],'[1]Crisil data '!E:F,2,0)</f>
        <v>9.50% GUJARAT SDL 11-SEP-2023.</v>
      </c>
      <c r="D38" s="10" t="str">
        <f>VLOOKUP(Table134567[[#This Row],[ISIN No.]],'[1]Crisil data '!E:I,5,0)</f>
        <v>SDL</v>
      </c>
      <c r="E38" s="11">
        <f>SUMIFS('[1]Crisil data '!L:L,'[1]Crisil data '!AI:AI,$D$3,'[1]Crisil data '!E:E,Table134567[[#This Row],[ISIN No.]])</f>
        <v>20000</v>
      </c>
      <c r="F38" s="10">
        <f>SUMIFS('[1]Crisil data '!M:M,'[1]Crisil data '!AI:AI,'[1]G-TIER II'!$D$3,'[1]Crisil data '!E:E,Table134567[[#This Row],[ISIN No.]])</f>
        <v>2128200</v>
      </c>
      <c r="G38" s="12">
        <f t="shared" si="0"/>
        <v>1.3452829841800268E-2</v>
      </c>
      <c r="H38" s="13" t="e">
        <f>VLOOKUP(Table134567[[#This Row],[ISIN No.]],#REF!,35,0)</f>
        <v>#REF!</v>
      </c>
    </row>
    <row r="39" spans="1:8" x14ac:dyDescent="0.25">
      <c r="A39" s="9"/>
      <c r="B39" s="10" t="s">
        <v>44</v>
      </c>
      <c r="C39" s="10" t="str">
        <f>VLOOKUP(Table134567[[#This Row],[ISIN No.]],'[1]Crisil data '!E:F,2,0)</f>
        <v>6.63% MAHARASHTRA SDL 14-OCT-2030</v>
      </c>
      <c r="D39" s="10" t="str">
        <f>VLOOKUP(Table134567[[#This Row],[ISIN No.]],'[1]Crisil data '!E:I,5,0)</f>
        <v>SDL</v>
      </c>
      <c r="E39" s="11">
        <f>SUMIFS('[1]Crisil data '!L:L,'[1]Crisil data '!AI:AI,$D$3,'[1]Crisil data '!E:E,Table134567[[#This Row],[ISIN No.]])</f>
        <v>20000</v>
      </c>
      <c r="F39" s="10">
        <f>SUMIFS('[1]Crisil data '!M:M,'[1]Crisil data '!AI:AI,'[1]G-TIER II'!$D$3,'[1]Crisil data '!E:E,Table134567[[#This Row],[ISIN No.]])</f>
        <v>1948298</v>
      </c>
      <c r="G39" s="12">
        <f t="shared" si="0"/>
        <v>1.2315628923559712E-2</v>
      </c>
      <c r="H39" s="13" t="e">
        <f>VLOOKUP(Table134567[[#This Row],[ISIN No.]],#REF!,35,0)</f>
        <v>#REF!</v>
      </c>
    </row>
    <row r="40" spans="1:8" x14ac:dyDescent="0.25">
      <c r="A40" s="9"/>
      <c r="B40" s="10" t="s">
        <v>45</v>
      </c>
      <c r="C40" s="10" t="str">
        <f>VLOOKUP(Table134567[[#This Row],[ISIN No.]],'[1]Crisil data '!E:F,2,0)</f>
        <v>8.67% Maharashtra SDL 24 Feb 2026</v>
      </c>
      <c r="D40" s="10" t="str">
        <f>VLOOKUP(Table134567[[#This Row],[ISIN No.]],'[1]Crisil data '!E:I,5,0)</f>
        <v>SDL</v>
      </c>
      <c r="E40" s="11">
        <f>SUMIFS('[1]Crisil data '!L:L,'[1]Crisil data '!AI:AI,$D$3,'[1]Crisil data '!E:E,Table134567[[#This Row],[ISIN No.]])</f>
        <v>10000</v>
      </c>
      <c r="F40" s="10">
        <f>SUMIFS('[1]Crisil data '!M:M,'[1]Crisil data '!AI:AI,'[1]G-TIER II'!$D$3,'[1]Crisil data '!E:E,Table134567[[#This Row],[ISIN No.]])</f>
        <v>1084861</v>
      </c>
      <c r="G40" s="12">
        <f t="shared" si="0"/>
        <v>6.857649861387689E-3</v>
      </c>
      <c r="H40" s="13" t="e">
        <f>VLOOKUP(Table134567[[#This Row],[ISIN No.]],#REF!,35,0)</f>
        <v>#REF!</v>
      </c>
    </row>
    <row r="41" spans="1:8" x14ac:dyDescent="0.25">
      <c r="A41" s="9"/>
      <c r="B41" s="10" t="s">
        <v>46</v>
      </c>
      <c r="C41" s="10" t="str">
        <f>VLOOKUP(Table134567[[#This Row],[ISIN No.]],'[1]Crisil data '!E:F,2,0)</f>
        <v>7.23% Karnataka SDL06-Nov-2028</v>
      </c>
      <c r="D41" s="10" t="str">
        <f>VLOOKUP(Table134567[[#This Row],[ISIN No.]],'[1]Crisil data '!E:I,5,0)</f>
        <v>SDL</v>
      </c>
      <c r="E41" s="11">
        <f>SUMIFS('[1]Crisil data '!L:L,'[1]Crisil data '!AI:AI,$D$3,'[1]Crisil data '!E:E,Table134567[[#This Row],[ISIN No.]])</f>
        <v>30000</v>
      </c>
      <c r="F41" s="10">
        <f>SUMIFS('[1]Crisil data '!M:M,'[1]Crisil data '!AI:AI,'[1]G-TIER II'!$D$3,'[1]Crisil data '!E:E,Table134567[[#This Row],[ISIN No.]])</f>
        <v>3058818</v>
      </c>
      <c r="G41" s="12">
        <f t="shared" si="0"/>
        <v>1.9335475082715822E-2</v>
      </c>
      <c r="H41" s="13" t="e">
        <f>VLOOKUP(Table134567[[#This Row],[ISIN No.]],#REF!,35,0)</f>
        <v>#REF!</v>
      </c>
    </row>
    <row r="42" spans="1:8" x14ac:dyDescent="0.25">
      <c r="A42" s="9"/>
      <c r="B42" s="10" t="s">
        <v>47</v>
      </c>
      <c r="C42" s="10" t="str">
        <f>VLOOKUP(Table134567[[#This Row],[ISIN No.]],'[1]Crisil data '!E:F,2,0)</f>
        <v>07.15% KARNATAKA SDL 09-Oct-2028</v>
      </c>
      <c r="D42" s="10" t="str">
        <f>VLOOKUP(Table134567[[#This Row],[ISIN No.]],'[1]Crisil data '!E:I,5,0)</f>
        <v>SDL</v>
      </c>
      <c r="E42" s="11">
        <f>SUMIFS('[1]Crisil data '!L:L,'[1]Crisil data '!AI:AI,$D$3,'[1]Crisil data '!E:E,Table134567[[#This Row],[ISIN No.]])</f>
        <v>20000</v>
      </c>
      <c r="F42" s="10">
        <f>SUMIFS('[1]Crisil data '!M:M,'[1]Crisil data '!AI:AI,'[1]G-TIER II'!$D$3,'[1]Crisil data '!E:E,Table134567[[#This Row],[ISIN No.]])</f>
        <v>2030416</v>
      </c>
      <c r="G42" s="12">
        <f t="shared" si="0"/>
        <v>1.2834715231683457E-2</v>
      </c>
      <c r="H42" s="13" t="e">
        <f>VLOOKUP(Table134567[[#This Row],[ISIN No.]],#REF!,35,0)</f>
        <v>#REF!</v>
      </c>
    </row>
    <row r="43" spans="1:8" x14ac:dyDescent="0.25">
      <c r="A43" s="9"/>
      <c r="B43" s="10"/>
      <c r="C43" s="10"/>
      <c r="D43" s="10"/>
      <c r="E43" s="14"/>
      <c r="F43" s="10"/>
      <c r="G43" s="15">
        <f t="shared" si="0"/>
        <v>0</v>
      </c>
      <c r="H43" s="13"/>
    </row>
    <row r="44" spans="1:8" ht="13.5" customHeight="1" x14ac:dyDescent="0.25">
      <c r="A44" s="9"/>
      <c r="B44" s="10"/>
      <c r="C44" s="10"/>
      <c r="D44" s="10"/>
      <c r="E44" s="14"/>
      <c r="F44" s="10"/>
      <c r="G44" s="15">
        <f t="shared" si="0"/>
        <v>0</v>
      </c>
      <c r="H44" s="13"/>
    </row>
    <row r="45" spans="1:8" x14ac:dyDescent="0.25">
      <c r="A45" s="9"/>
      <c r="B45" s="10"/>
      <c r="C45" s="10"/>
      <c r="D45" s="10"/>
      <c r="E45" s="14"/>
      <c r="F45" s="10"/>
      <c r="G45" s="15">
        <f t="shared" si="0"/>
        <v>0</v>
      </c>
      <c r="H45" s="13"/>
    </row>
    <row r="46" spans="1:8" hidden="1" outlineLevel="1" x14ac:dyDescent="0.25">
      <c r="A46" s="9"/>
      <c r="B46" s="10"/>
      <c r="C46" s="10"/>
      <c r="D46" s="10"/>
      <c r="E46" s="14"/>
      <c r="F46" s="10"/>
      <c r="G46" s="15">
        <f t="shared" si="0"/>
        <v>0</v>
      </c>
      <c r="H46" s="13"/>
    </row>
    <row r="47" spans="1:8" hidden="1" outlineLevel="1" x14ac:dyDescent="0.25">
      <c r="A47" s="9"/>
      <c r="B47" s="10"/>
      <c r="C47" s="10"/>
      <c r="D47" s="10"/>
      <c r="E47" s="14"/>
      <c r="F47" s="10"/>
      <c r="G47" s="15">
        <f t="shared" si="0"/>
        <v>0</v>
      </c>
      <c r="H47" s="13"/>
    </row>
    <row r="48" spans="1:8" hidden="1" outlineLevel="1" x14ac:dyDescent="0.25">
      <c r="A48" s="9"/>
      <c r="B48" s="10"/>
      <c r="C48" s="10"/>
      <c r="D48" s="10"/>
      <c r="E48" s="14"/>
      <c r="F48" s="10"/>
      <c r="G48" s="15">
        <f t="shared" si="0"/>
        <v>0</v>
      </c>
      <c r="H48" s="13"/>
    </row>
    <row r="49" spans="1:15" hidden="1" outlineLevel="1" x14ac:dyDescent="0.25">
      <c r="A49" s="9"/>
      <c r="B49" s="10"/>
      <c r="C49" s="10"/>
      <c r="D49" s="10"/>
      <c r="E49" s="14"/>
      <c r="F49" s="10"/>
      <c r="G49" s="15">
        <f t="shared" si="0"/>
        <v>0</v>
      </c>
      <c r="H49" s="13"/>
    </row>
    <row r="50" spans="1:15" hidden="1" outlineLevel="1" x14ac:dyDescent="0.25">
      <c r="A50" s="9"/>
      <c r="B50" s="10"/>
      <c r="C50" s="10"/>
      <c r="D50" s="10"/>
      <c r="E50" s="14"/>
      <c r="F50" s="10"/>
      <c r="G50" s="15">
        <f t="shared" si="0"/>
        <v>0</v>
      </c>
      <c r="H50" s="13"/>
    </row>
    <row r="51" spans="1:15" hidden="1" outlineLevel="1" x14ac:dyDescent="0.25">
      <c r="A51" s="9"/>
      <c r="B51" s="10"/>
      <c r="C51" s="10"/>
      <c r="D51" s="10"/>
      <c r="E51" s="14"/>
      <c r="F51" s="10"/>
      <c r="G51" s="15">
        <f t="shared" si="0"/>
        <v>0</v>
      </c>
      <c r="H51" s="13"/>
    </row>
    <row r="52" spans="1:15" hidden="1" outlineLevel="1" x14ac:dyDescent="0.25">
      <c r="A52" s="9"/>
      <c r="B52" s="10"/>
      <c r="C52" s="10"/>
      <c r="D52" s="10"/>
      <c r="E52" s="14"/>
      <c r="F52" s="10"/>
      <c r="G52" s="15">
        <f t="shared" si="0"/>
        <v>0</v>
      </c>
      <c r="H52" s="13"/>
    </row>
    <row r="53" spans="1:15" hidden="1" outlineLevel="1" x14ac:dyDescent="0.25">
      <c r="A53" s="9"/>
      <c r="B53" s="10"/>
      <c r="C53" s="10"/>
      <c r="D53" s="10"/>
      <c r="E53" s="14"/>
      <c r="F53" s="10"/>
      <c r="G53" s="15">
        <f t="shared" si="0"/>
        <v>0</v>
      </c>
      <c r="H53" s="13"/>
      <c r="L53" s="10"/>
      <c r="M53" s="10"/>
      <c r="N53" s="10"/>
      <c r="O53" s="10"/>
    </row>
    <row r="54" spans="1:15" hidden="1" outlineLevel="1" x14ac:dyDescent="0.25">
      <c r="A54" s="9"/>
      <c r="B54" s="10"/>
      <c r="C54" s="10"/>
      <c r="D54" s="10"/>
      <c r="E54" s="14"/>
      <c r="F54" s="10"/>
      <c r="G54" s="15">
        <f t="shared" si="0"/>
        <v>0</v>
      </c>
      <c r="H54" s="13"/>
      <c r="L54" s="10"/>
      <c r="M54" s="10"/>
      <c r="N54" s="10"/>
      <c r="O54" s="10"/>
    </row>
    <row r="55" spans="1:15" hidden="1" outlineLevel="1" x14ac:dyDescent="0.25">
      <c r="A55" s="9"/>
      <c r="B55" s="10"/>
      <c r="C55" s="10"/>
      <c r="D55" s="10"/>
      <c r="E55" s="14"/>
      <c r="F55" s="10"/>
      <c r="G55" s="15">
        <f t="shared" si="0"/>
        <v>0</v>
      </c>
      <c r="H55" s="13"/>
      <c r="L55" s="10"/>
      <c r="M55" s="10"/>
      <c r="N55" s="10"/>
      <c r="O55" s="10"/>
    </row>
    <row r="56" spans="1:15" hidden="1" outlineLevel="1" x14ac:dyDescent="0.25">
      <c r="A56" s="9"/>
      <c r="B56" s="10"/>
      <c r="C56" s="10"/>
      <c r="D56" s="10"/>
      <c r="E56" s="14"/>
      <c r="F56" s="10"/>
      <c r="G56" s="15">
        <f t="shared" si="0"/>
        <v>0</v>
      </c>
      <c r="H56" s="13"/>
      <c r="L56" s="10"/>
      <c r="M56" s="10"/>
      <c r="N56" s="10"/>
      <c r="O56" s="10"/>
    </row>
    <row r="57" spans="1:15" hidden="1" outlineLevel="1" x14ac:dyDescent="0.25">
      <c r="A57" s="9"/>
      <c r="B57" s="10"/>
      <c r="C57" s="10"/>
      <c r="D57" s="10"/>
      <c r="E57" s="14"/>
      <c r="F57" s="10"/>
      <c r="G57" s="15">
        <f t="shared" si="0"/>
        <v>0</v>
      </c>
      <c r="H57" s="13"/>
      <c r="L57" s="10"/>
      <c r="M57" s="10"/>
      <c r="N57" s="10"/>
      <c r="O57" s="10"/>
    </row>
    <row r="58" spans="1:15" hidden="1" outlineLevel="1" x14ac:dyDescent="0.25">
      <c r="A58" s="9"/>
      <c r="B58" s="10"/>
      <c r="C58" s="10"/>
      <c r="D58" s="10"/>
      <c r="E58" s="14"/>
      <c r="F58" s="10"/>
      <c r="G58" s="15">
        <f t="shared" si="0"/>
        <v>0</v>
      </c>
      <c r="H58" s="13"/>
      <c r="L58" s="10"/>
      <c r="M58" s="10"/>
      <c r="N58" s="10"/>
      <c r="O58" s="10"/>
    </row>
    <row r="59" spans="1:15" hidden="1" outlineLevel="1" x14ac:dyDescent="0.25">
      <c r="A59" s="9"/>
      <c r="B59" s="10"/>
      <c r="C59" s="10"/>
      <c r="D59" s="10"/>
      <c r="E59" s="14"/>
      <c r="F59" s="10"/>
      <c r="G59" s="15">
        <f t="shared" si="0"/>
        <v>0</v>
      </c>
      <c r="H59" s="13"/>
      <c r="L59" s="10"/>
      <c r="M59" s="10"/>
      <c r="N59" s="10"/>
      <c r="O59" s="10"/>
    </row>
    <row r="60" spans="1:15" hidden="1" outlineLevel="1" x14ac:dyDescent="0.25">
      <c r="A60" s="9"/>
      <c r="B60" s="10"/>
      <c r="C60" s="10"/>
      <c r="D60" s="10"/>
      <c r="E60" s="14"/>
      <c r="F60" s="10"/>
      <c r="G60" s="15">
        <f t="shared" si="0"/>
        <v>0</v>
      </c>
      <c r="H60" s="13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4"/>
      <c r="F61" s="10"/>
      <c r="G61" s="15">
        <f t="shared" si="0"/>
        <v>0</v>
      </c>
      <c r="H61" s="13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4"/>
      <c r="F62" s="10"/>
      <c r="G62" s="15">
        <f t="shared" si="0"/>
        <v>0</v>
      </c>
      <c r="H62" s="13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4"/>
      <c r="F63" s="10"/>
      <c r="G63" s="15">
        <f t="shared" si="0"/>
        <v>0</v>
      </c>
      <c r="H63" s="13"/>
    </row>
    <row r="64" spans="1:15" hidden="1" outlineLevel="1" x14ac:dyDescent="0.25">
      <c r="A64" s="9"/>
      <c r="B64" s="10"/>
      <c r="C64" s="10"/>
      <c r="D64" s="10"/>
      <c r="E64" s="14"/>
      <c r="F64" s="10"/>
      <c r="G64" s="15">
        <f t="shared" si="0"/>
        <v>0</v>
      </c>
      <c r="H64" s="13"/>
    </row>
    <row r="65" spans="1:8" hidden="1" outlineLevel="1" x14ac:dyDescent="0.25">
      <c r="A65" s="9"/>
      <c r="B65" s="10"/>
      <c r="C65" s="10"/>
      <c r="D65" s="10"/>
      <c r="E65" s="14"/>
      <c r="F65" s="10"/>
      <c r="G65" s="15">
        <f t="shared" si="0"/>
        <v>0</v>
      </c>
      <c r="H65" s="13"/>
    </row>
    <row r="66" spans="1:8" hidden="1" outlineLevel="1" x14ac:dyDescent="0.25">
      <c r="A66" s="9"/>
      <c r="B66" s="10"/>
      <c r="C66" s="10"/>
      <c r="D66" s="10"/>
      <c r="E66" s="14"/>
      <c r="F66" s="10"/>
      <c r="G66" s="15">
        <f t="shared" si="0"/>
        <v>0</v>
      </c>
      <c r="H66" s="13"/>
    </row>
    <row r="67" spans="1:8" hidden="1" outlineLevel="1" x14ac:dyDescent="0.25">
      <c r="A67" s="9"/>
      <c r="B67" s="10"/>
      <c r="C67" s="10"/>
      <c r="D67" s="10"/>
      <c r="E67" s="14"/>
      <c r="F67" s="10"/>
      <c r="G67" s="15">
        <f t="shared" si="0"/>
        <v>0</v>
      </c>
      <c r="H67" s="13"/>
    </row>
    <row r="68" spans="1:8" hidden="1" outlineLevel="1" x14ac:dyDescent="0.25">
      <c r="A68" s="9"/>
      <c r="B68" s="10"/>
      <c r="C68" s="10"/>
      <c r="D68" s="10"/>
      <c r="E68" s="14"/>
      <c r="F68" s="10"/>
      <c r="G68" s="15">
        <f t="shared" si="0"/>
        <v>0</v>
      </c>
      <c r="H68" s="13"/>
    </row>
    <row r="69" spans="1:8" hidden="1" outlineLevel="1" x14ac:dyDescent="0.25">
      <c r="A69" s="9"/>
      <c r="B69" s="10"/>
      <c r="C69" s="10"/>
      <c r="D69" s="10"/>
      <c r="E69" s="14"/>
      <c r="F69" s="10"/>
      <c r="G69" s="15">
        <f t="shared" si="0"/>
        <v>0</v>
      </c>
      <c r="H69" s="13"/>
    </row>
    <row r="70" spans="1:8" hidden="1" outlineLevel="1" x14ac:dyDescent="0.25">
      <c r="A70" s="9"/>
      <c r="B70" s="10"/>
      <c r="C70" s="10"/>
      <c r="D70" s="10"/>
      <c r="E70" s="14"/>
      <c r="F70" s="10"/>
      <c r="G70" s="16">
        <f t="shared" si="0"/>
        <v>0</v>
      </c>
      <c r="H70" s="17"/>
    </row>
    <row r="71" spans="1:8" hidden="1" outlineLevel="1" x14ac:dyDescent="0.25">
      <c r="A71" s="9"/>
      <c r="B71" s="10"/>
      <c r="C71" s="10"/>
      <c r="D71" s="10"/>
      <c r="E71" s="14"/>
      <c r="F71" s="10"/>
      <c r="G71" s="15">
        <f t="shared" ref="G71:G74" si="1">+F71/$F$87</f>
        <v>0</v>
      </c>
      <c r="H71" s="13"/>
    </row>
    <row r="72" spans="1:8" hidden="1" outlineLevel="1" x14ac:dyDescent="0.25">
      <c r="A72" s="9"/>
      <c r="B72" s="10"/>
      <c r="C72" s="10"/>
      <c r="D72" s="10"/>
      <c r="E72" s="14"/>
      <c r="F72" s="10"/>
      <c r="G72" s="15">
        <f t="shared" si="1"/>
        <v>0</v>
      </c>
      <c r="H72" s="13"/>
    </row>
    <row r="73" spans="1:8" hidden="1" outlineLevel="1" x14ac:dyDescent="0.25">
      <c r="A73" s="9"/>
      <c r="B73" s="10"/>
      <c r="C73" s="10"/>
      <c r="D73" s="10"/>
      <c r="E73" s="14"/>
      <c r="F73" s="10"/>
      <c r="G73" s="15">
        <f t="shared" si="1"/>
        <v>0</v>
      </c>
      <c r="H73" s="13"/>
    </row>
    <row r="74" spans="1:8" hidden="1" outlineLevel="1" x14ac:dyDescent="0.25">
      <c r="A74" s="9"/>
      <c r="B74" s="10"/>
      <c r="C74" s="18"/>
      <c r="D74" s="18"/>
      <c r="E74" s="19"/>
      <c r="F74" s="10"/>
      <c r="G74" s="15">
        <f t="shared" si="1"/>
        <v>0</v>
      </c>
      <c r="H74" s="13"/>
    </row>
    <row r="75" spans="1:8" collapsed="1" x14ac:dyDescent="0.25">
      <c r="B75" s="18"/>
      <c r="C75" s="18" t="s">
        <v>48</v>
      </c>
      <c r="D75" s="18"/>
      <c r="E75" s="20"/>
      <c r="F75" s="21">
        <f>SUM(F7:F74)</f>
        <v>145861177.27999997</v>
      </c>
      <c r="G75" s="22">
        <f>+F75/$F$87</f>
        <v>0.92202123788765289</v>
      </c>
      <c r="H75" s="23"/>
    </row>
    <row r="77" spans="1:8" x14ac:dyDescent="0.25">
      <c r="B77" s="24"/>
      <c r="C77" s="24" t="s">
        <v>49</v>
      </c>
      <c r="D77" s="24"/>
      <c r="E77" s="24"/>
      <c r="F77" s="24" t="s">
        <v>9</v>
      </c>
      <c r="G77" s="24" t="s">
        <v>10</v>
      </c>
      <c r="H77" s="24" t="s">
        <v>11</v>
      </c>
    </row>
    <row r="78" spans="1:8" x14ac:dyDescent="0.25">
      <c r="B78" s="25"/>
      <c r="C78" s="18" t="s">
        <v>50</v>
      </c>
      <c r="D78" s="10"/>
      <c r="E78" s="14"/>
      <c r="F78" s="26" t="s">
        <v>51</v>
      </c>
      <c r="G78" s="14">
        <v>0</v>
      </c>
      <c r="H78" s="10"/>
    </row>
    <row r="79" spans="1:8" x14ac:dyDescent="0.25">
      <c r="A79" s="10" t="s">
        <v>52</v>
      </c>
      <c r="B79" s="25" t="s">
        <v>53</v>
      </c>
      <c r="C79" s="18" t="s">
        <v>54</v>
      </c>
      <c r="D79" s="18"/>
      <c r="E79" s="20"/>
      <c r="F79" s="10">
        <f>SUMIFS('[1]Crisil data '!M:M,'[1]Crisil data '!AI:AI,'G-TIER II'!$D$3,'[1]Crisil data '!K:K,A79)</f>
        <v>13549322.49</v>
      </c>
      <c r="G79" s="22">
        <f>+F79/$F$87</f>
        <v>8.5648308396601591E-2</v>
      </c>
      <c r="H79" s="10"/>
    </row>
    <row r="80" spans="1:8" x14ac:dyDescent="0.25">
      <c r="B80" s="25"/>
      <c r="C80" s="18" t="s">
        <v>55</v>
      </c>
      <c r="D80" s="10"/>
      <c r="E80" s="14"/>
      <c r="F80" s="20" t="s">
        <v>51</v>
      </c>
      <c r="G80" s="14">
        <v>0</v>
      </c>
      <c r="H80" s="10"/>
    </row>
    <row r="81" spans="1:8" x14ac:dyDescent="0.25">
      <c r="B81" s="25"/>
      <c r="C81" s="18" t="s">
        <v>56</v>
      </c>
      <c r="D81" s="10"/>
      <c r="E81" s="14"/>
      <c r="F81" s="20" t="s">
        <v>51</v>
      </c>
      <c r="G81" s="14">
        <v>0</v>
      </c>
      <c r="H81" s="10"/>
    </row>
    <row r="82" spans="1:8" x14ac:dyDescent="0.25">
      <c r="B82" s="25"/>
      <c r="C82" s="18" t="s">
        <v>57</v>
      </c>
      <c r="D82" s="10"/>
      <c r="E82" s="14"/>
      <c r="F82" s="20" t="s">
        <v>51</v>
      </c>
      <c r="G82" s="14">
        <v>0</v>
      </c>
      <c r="H82" s="10"/>
    </row>
    <row r="83" spans="1:8" x14ac:dyDescent="0.25">
      <c r="A83" s="27" t="s">
        <v>58</v>
      </c>
      <c r="B83" s="10" t="s">
        <v>58</v>
      </c>
      <c r="C83" s="10" t="s">
        <v>59</v>
      </c>
      <c r="D83" s="10"/>
      <c r="E83" s="14"/>
      <c r="F83" s="10">
        <f>SUMIFS('[1]Crisil data '!M:M,'[1]Crisil data '!AI:AI,'G-TIER II'!$D$3,'[1]Crisil data '!K:K,A83)</f>
        <v>-1213300.74</v>
      </c>
      <c r="G83" s="22">
        <f>+F83/$F$87</f>
        <v>-7.669546284254463E-3</v>
      </c>
      <c r="H83" s="10"/>
    </row>
    <row r="84" spans="1:8" x14ac:dyDescent="0.25">
      <c r="B84" s="25"/>
      <c r="C84" s="10"/>
      <c r="D84" s="10"/>
      <c r="E84" s="14"/>
      <c r="F84" s="26"/>
      <c r="G84" s="22"/>
      <c r="H84" s="10"/>
    </row>
    <row r="85" spans="1:8" x14ac:dyDescent="0.25">
      <c r="B85" s="25"/>
      <c r="C85" s="10" t="s">
        <v>60</v>
      </c>
      <c r="D85" s="10"/>
      <c r="E85" s="14"/>
      <c r="F85" s="28">
        <f>SUM(F78:F84)</f>
        <v>12336021.75</v>
      </c>
      <c r="G85" s="22">
        <f>+F85/$F$87</f>
        <v>7.7978762112347125E-2</v>
      </c>
      <c r="H85" s="10"/>
    </row>
    <row r="86" spans="1:8" x14ac:dyDescent="0.25">
      <c r="B86" s="25"/>
      <c r="C86" s="10"/>
      <c r="D86" s="10"/>
      <c r="E86" s="14"/>
      <c r="F86" s="28"/>
      <c r="G86" s="29"/>
      <c r="H86" s="10"/>
    </row>
    <row r="87" spans="1:8" x14ac:dyDescent="0.25">
      <c r="B87" s="30"/>
      <c r="C87" s="31" t="s">
        <v>61</v>
      </c>
      <c r="D87" s="32"/>
      <c r="E87" s="33"/>
      <c r="F87" s="34">
        <f>+F85+F75</f>
        <v>158197199.02999997</v>
      </c>
      <c r="G87" s="35">
        <v>1</v>
      </c>
      <c r="H87" s="10"/>
    </row>
    <row r="89" spans="1:8" x14ac:dyDescent="0.25">
      <c r="C89" s="18" t="s">
        <v>62</v>
      </c>
      <c r="D89" s="36">
        <v>10.181454490168264</v>
      </c>
      <c r="F89" s="3"/>
    </row>
    <row r="90" spans="1:8" x14ac:dyDescent="0.25">
      <c r="C90" s="18" t="s">
        <v>63</v>
      </c>
      <c r="D90" s="36">
        <v>6.6106118595456449</v>
      </c>
    </row>
    <row r="91" spans="1:8" x14ac:dyDescent="0.25">
      <c r="C91" s="18" t="s">
        <v>64</v>
      </c>
      <c r="D91" s="36">
        <v>6.8632496280061295</v>
      </c>
    </row>
    <row r="92" spans="1:8" x14ac:dyDescent="0.25">
      <c r="C92" s="18" t="s">
        <v>65</v>
      </c>
      <c r="D92" s="37">
        <v>14.0322</v>
      </c>
    </row>
    <row r="93" spans="1:8" x14ac:dyDescent="0.25">
      <c r="C93" s="18" t="s">
        <v>66</v>
      </c>
      <c r="D93" s="37">
        <v>14.138500000000001</v>
      </c>
    </row>
    <row r="94" spans="1:8" x14ac:dyDescent="0.25">
      <c r="A94" s="38" t="s">
        <v>67</v>
      </c>
      <c r="C94" s="18" t="s">
        <v>68</v>
      </c>
      <c r="D94" s="39">
        <v>0</v>
      </c>
    </row>
    <row r="95" spans="1:8" x14ac:dyDescent="0.25">
      <c r="C95" s="18" t="s">
        <v>69</v>
      </c>
      <c r="D95" s="36">
        <v>0</v>
      </c>
    </row>
    <row r="96" spans="1:8" x14ac:dyDescent="0.25">
      <c r="C96" s="18" t="s">
        <v>70</v>
      </c>
      <c r="D96" s="36">
        <v>0</v>
      </c>
      <c r="F96" s="40"/>
      <c r="G96" s="41"/>
    </row>
    <row r="97" spans="1:8" x14ac:dyDescent="0.25">
      <c r="B97" s="42"/>
      <c r="C97" s="9"/>
    </row>
    <row r="98" spans="1:8" x14ac:dyDescent="0.25">
      <c r="F98" s="3">
        <f>+F75-SUM(F101:F106)</f>
        <v>0</v>
      </c>
    </row>
    <row r="99" spans="1:8" x14ac:dyDescent="0.25">
      <c r="C99" s="24" t="s">
        <v>71</v>
      </c>
      <c r="D99" s="24"/>
      <c r="E99" s="24"/>
      <c r="F99" s="24"/>
      <c r="G99" s="24"/>
      <c r="H99" s="24"/>
    </row>
    <row r="100" spans="1:8" x14ac:dyDescent="0.25">
      <c r="C100" s="24" t="s">
        <v>72</v>
      </c>
      <c r="D100" s="24"/>
      <c r="E100" s="24"/>
      <c r="F100" s="24" t="s">
        <v>9</v>
      </c>
      <c r="G100" s="24" t="s">
        <v>10</v>
      </c>
      <c r="H100" s="24" t="s">
        <v>11</v>
      </c>
    </row>
    <row r="101" spans="1:8" x14ac:dyDescent="0.25">
      <c r="A101" t="s">
        <v>73</v>
      </c>
      <c r="C101" s="18" t="s">
        <v>74</v>
      </c>
      <c r="D101" s="10"/>
      <c r="E101" s="14"/>
      <c r="F101" s="43">
        <f>SUMIF(Table134567[[Industry ]],A101,Table134567[Market Value])</f>
        <v>128397882.42999998</v>
      </c>
      <c r="G101" s="44">
        <f>+F101/$F$87</f>
        <v>0.81163183177251474</v>
      </c>
      <c r="H101" s="10"/>
    </row>
    <row r="102" spans="1:8" x14ac:dyDescent="0.25">
      <c r="A102" s="10" t="s">
        <v>75</v>
      </c>
      <c r="C102" s="10" t="s">
        <v>76</v>
      </c>
      <c r="D102" s="10"/>
      <c r="E102" s="14"/>
      <c r="F102" s="43">
        <f>SUMIF(Table134567[[Industry ]],A102,Table134567[Market Value])</f>
        <v>17463294.850000001</v>
      </c>
      <c r="G102" s="44">
        <f t="shared" ref="G102" si="2">+F102/$F$87</f>
        <v>0.11038940611513812</v>
      </c>
      <c r="H102" s="10"/>
    </row>
    <row r="103" spans="1:8" x14ac:dyDescent="0.25">
      <c r="C103" s="10" t="s">
        <v>77</v>
      </c>
      <c r="D103" s="10"/>
      <c r="E103" s="14"/>
      <c r="F103" s="43">
        <f t="shared" ref="F103:F112" si="3">SUMIF($L$53:$L$61,$C103,$O$53:$O$61)</f>
        <v>0</v>
      </c>
      <c r="G103" s="45">
        <f>+F103/$F$87</f>
        <v>0</v>
      </c>
      <c r="H103" s="10"/>
    </row>
    <row r="104" spans="1:8" x14ac:dyDescent="0.25">
      <c r="C104" s="10" t="s">
        <v>78</v>
      </c>
      <c r="D104" s="10"/>
      <c r="E104" s="14"/>
      <c r="F104" s="43">
        <f t="shared" si="3"/>
        <v>0</v>
      </c>
      <c r="G104" s="45">
        <f t="shared" ref="G104:G106" si="4">+F104/$F$87</f>
        <v>0</v>
      </c>
      <c r="H104" s="10"/>
    </row>
    <row r="105" spans="1:8" x14ac:dyDescent="0.25">
      <c r="C105" s="10" t="s">
        <v>79</v>
      </c>
      <c r="D105" s="10"/>
      <c r="E105" s="14"/>
      <c r="F105" s="43">
        <f t="shared" si="3"/>
        <v>0</v>
      </c>
      <c r="G105" s="45">
        <f t="shared" si="4"/>
        <v>0</v>
      </c>
      <c r="H105" s="10"/>
    </row>
    <row r="106" spans="1:8" x14ac:dyDescent="0.25">
      <c r="C106" s="10" t="s">
        <v>80</v>
      </c>
      <c r="D106" s="10"/>
      <c r="E106" s="14"/>
      <c r="F106" s="43">
        <f t="shared" si="3"/>
        <v>0</v>
      </c>
      <c r="G106" s="45">
        <f t="shared" si="4"/>
        <v>0</v>
      </c>
      <c r="H106" s="10"/>
    </row>
    <row r="107" spans="1:8" x14ac:dyDescent="0.25">
      <c r="C107" s="10" t="s">
        <v>81</v>
      </c>
      <c r="D107" s="10"/>
      <c r="E107" s="14"/>
      <c r="F107" s="43">
        <f t="shared" si="3"/>
        <v>0</v>
      </c>
      <c r="G107" s="10"/>
      <c r="H107" s="10"/>
    </row>
    <row r="108" spans="1:8" x14ac:dyDescent="0.25">
      <c r="C108" s="10" t="s">
        <v>82</v>
      </c>
      <c r="D108" s="10"/>
      <c r="E108" s="14"/>
      <c r="F108" s="43">
        <f t="shared" si="3"/>
        <v>0</v>
      </c>
      <c r="G108" s="10"/>
      <c r="H108" s="10"/>
    </row>
    <row r="109" spans="1:8" x14ac:dyDescent="0.25">
      <c r="C109" s="10" t="s">
        <v>83</v>
      </c>
      <c r="D109" s="10"/>
      <c r="E109" s="14"/>
      <c r="F109" s="43">
        <f t="shared" si="3"/>
        <v>0</v>
      </c>
      <c r="G109" s="22"/>
      <c r="H109" s="10"/>
    </row>
    <row r="110" spans="1:8" x14ac:dyDescent="0.25">
      <c r="C110" s="10" t="s">
        <v>84</v>
      </c>
      <c r="D110" s="10"/>
      <c r="E110" s="14"/>
      <c r="F110" s="43">
        <f t="shared" si="3"/>
        <v>0</v>
      </c>
      <c r="G110" s="10"/>
      <c r="H110" s="10"/>
    </row>
    <row r="111" spans="1:8" x14ac:dyDescent="0.25">
      <c r="C111" s="10" t="s">
        <v>85</v>
      </c>
      <c r="D111" s="10"/>
      <c r="E111" s="14"/>
      <c r="F111" s="43">
        <f t="shared" si="3"/>
        <v>0</v>
      </c>
      <c r="G111" s="10"/>
      <c r="H111" s="10"/>
    </row>
    <row r="112" spans="1:8" x14ac:dyDescent="0.25">
      <c r="C112" s="10" t="s">
        <v>86</v>
      </c>
      <c r="D112" s="10"/>
      <c r="E112" s="14"/>
      <c r="F112" s="43">
        <f t="shared" si="3"/>
        <v>0</v>
      </c>
      <c r="G112" s="10"/>
      <c r="H112" s="10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2022-02-07T11:44:12Z</dcterms:created>
  <dcterms:modified xsi:type="dcterms:W3CDTF">2022-02-07T11:44:29Z</dcterms:modified>
</cp:coreProperties>
</file>