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C96E3708-CA95-4DE4-A1FF-4B1756D5FC6E}" xr6:coauthVersionLast="47" xr6:coauthVersionMax="47" xr10:uidLastSave="{00000000-0000-0000-0000-000000000000}"/>
  <bookViews>
    <workbookView xWindow="-120" yWindow="-120" windowWidth="20730" windowHeight="11160" xr2:uid="{D40D66B1-BF41-4BCF-B8DF-D5E69E4467B9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G57" i="1" s="1"/>
  <c r="H56" i="1"/>
  <c r="H65" i="1" s="1"/>
  <c r="F53" i="1"/>
  <c r="F52" i="1"/>
  <c r="F51" i="1"/>
  <c r="F50" i="1"/>
  <c r="F49" i="1"/>
  <c r="F48" i="1"/>
  <c r="G48" i="1" s="1"/>
  <c r="F47" i="1"/>
  <c r="G47" i="1" s="1"/>
  <c r="F46" i="1"/>
  <c r="F45" i="1"/>
  <c r="F44" i="1"/>
  <c r="F43" i="1"/>
  <c r="F42" i="1"/>
  <c r="F26" i="1"/>
  <c r="F28" i="1" s="1"/>
  <c r="F16" i="1"/>
  <c r="G59" i="1" l="1"/>
  <c r="G42" i="1"/>
  <c r="G51" i="1"/>
  <c r="G52" i="1"/>
  <c r="G45" i="1"/>
  <c r="G63" i="1"/>
  <c r="G20" i="1"/>
  <c r="G9" i="1"/>
  <c r="G16" i="1"/>
  <c r="G10" i="1"/>
  <c r="G8" i="1"/>
  <c r="G7" i="1"/>
  <c r="G64" i="1"/>
  <c r="G60" i="1"/>
  <c r="G56" i="1"/>
  <c r="G15" i="1"/>
  <c r="G24" i="1"/>
  <c r="G53" i="1"/>
  <c r="G49" i="1"/>
  <c r="G13" i="1"/>
  <c r="G58" i="1"/>
  <c r="G12" i="1"/>
  <c r="G11" i="1"/>
  <c r="G62" i="1"/>
  <c r="G50" i="1"/>
  <c r="G43" i="1"/>
  <c r="G61" i="1"/>
  <c r="G44" i="1"/>
  <c r="G46" i="1"/>
  <c r="G26" i="1"/>
  <c r="G65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<sst xmlns="http://schemas.openxmlformats.org/spreadsheetml/2006/main" count="105" uniqueCount="79">
  <si>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</si>
  <si>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</si>
  <si>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</si>
  <si>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</si>
  <si>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</si>
  <si>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</si>
  <si>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</si>
  <si>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</si>
  <si>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</si>
  <si>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</si>
  <si>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</si>
  <si>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</si>
  <si>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</si>
  <si>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</si>
  <si>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</si>
  <si>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</si>
  <si>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</si>
  <si>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INE062A08199</t>
  </si>
  <si>
    <t>9.45% SBI 22-March-2099 BASEL III (CALL OPT 22-MARCH-2024)</t>
  </si>
  <si>
    <t>Monetary intermediation of commercial banks, saving banks. postal savings</t>
  </si>
  <si>
    <t>CRISIL AA+</t>
  </si>
  <si>
    <t>INE062A08249</t>
  </si>
  <si>
    <t>7.74%SBI Perpetual 09-Sept-2099(call 09.09.2025)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</si>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</sst>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1" fillId="0" borderId="5" xfId="2" applyFont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0D8AA304-0D09-431D-BE0D-B9065A198D66}"/>
    <cellStyle name="Comma 3" xfId="4" xr:uid="{DEB6FF8A-27D2-4AFF-BE52-A76F7958FD4E}"/>
    <cellStyle name="Normal" xfId="0" builtinId="0"/>
    <cellStyle name="Normal 2" xfId="2" xr:uid="{9DA84A00-3A33-4732-B98D-F4242FC8C5A4}"/>
    <cellStyle name="Percent" xfId="1" builtinId="5"/>
    <cellStyle name="Percent 2" xfId="5" xr:uid="{38257CDC-AF98-40F1-928A-F333C431789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58BF9-4E1F-48E4-BA2D-F9A2E383E52F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5CD38567-9236-4B3D-93C2-FCF4B88F5D30}" name="ISIN No." dataDxfId="6"/>
    <tableColumn id="2" xr3:uid="{FD538ABB-D400-464E-94FC-696B4C5302C1}" name="Name of the Instrument" dataDxfId="5"/>
    <tableColumn id="3" xr3:uid="{C5A20C65-DF96-4FB8-A3DF-A962FD60669C}" name="Industry " dataDxfId="4"/>
    <tableColumn id="4" xr3:uid="{608819D5-A7FF-4FD4-A274-5270C8DD70BC}" name="Quantity" dataDxfId="3"/>
    <tableColumn id="5" xr3:uid="{ABE99645-843C-4A41-A47E-92F97F201CEB}" name="Market Value" dataDxfId="2"/>
    <tableColumn id="6" xr3:uid="{EE7F7FB1-5214-41E6-BCF5-931DAD287B68}" name="% of Portfolio" dataDxfId="1" dataCellStyle="Percent">
      <calculatedColumnFormula>+F7/$F$28</calculatedColumnFormula>
    </tableColumn>
    <tableColumn id="7" xr3:uid="{83BA8C21-40ED-4079-A038-161B441FC243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344A-9B9E-4DB9-83E9-AD728F8058D7}">
  <sheetPr>
    <tabColor rgb="FF7030A0"/>
  </sheetPr>
  <dimension ref="A2:H67"/>
  <sheetViews>
    <sheetView showGridLines="0" tabSelected="1" zoomScaleNormal="100" zoomScaleSheetLayoutView="89" workbookViewId="0">
      <selection activeCell="D13" sqref="D1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9115</v>
      </c>
      <c r="F7" s="16">
        <v>3273652.25</v>
      </c>
      <c r="G7" s="17">
        <f t="shared" ref="G7:G13" si="0">+F7/$F$28</f>
        <v>9.6437386796968172E-2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1029034</v>
      </c>
      <c r="G8" s="17">
        <f t="shared" si="0"/>
        <v>3.0313955883747686E-2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19</v>
      </c>
      <c r="E9" s="16">
        <v>10</v>
      </c>
      <c r="F9" s="16">
        <v>9964650</v>
      </c>
      <c r="G9" s="17">
        <f t="shared" si="0"/>
        <v>0.29354517003032587</v>
      </c>
      <c r="H9" s="18" t="s">
        <v>20</v>
      </c>
    </row>
    <row r="10" spans="1:8" x14ac:dyDescent="0.25">
      <c r="A10" s="13"/>
      <c r="B10" s="14" t="s">
        <v>23</v>
      </c>
      <c r="C10" s="15" t="s">
        <v>24</v>
      </c>
      <c r="D10" s="15" t="s">
        <v>16</v>
      </c>
      <c r="E10" s="16">
        <v>7565</v>
      </c>
      <c r="F10" s="16">
        <v>2432601.4</v>
      </c>
      <c r="G10" s="17">
        <f t="shared" si="0"/>
        <v>7.1661161363320208E-2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14770</v>
      </c>
      <c r="F11" s="16">
        <v>1428702.1</v>
      </c>
      <c r="G11" s="17">
        <f t="shared" si="0"/>
        <v>4.208763989374275E-2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27</v>
      </c>
      <c r="E12" s="16">
        <v>11601</v>
      </c>
      <c r="F12" s="16">
        <v>1573791.66</v>
      </c>
      <c r="G12" s="17">
        <f t="shared" si="0"/>
        <v>4.6361782945412912E-2</v>
      </c>
      <c r="H12" s="18"/>
    </row>
    <row r="13" spans="1:8" x14ac:dyDescent="0.25">
      <c r="A13" s="13"/>
      <c r="B13" s="14" t="s">
        <v>30</v>
      </c>
      <c r="C13" s="15" t="s">
        <v>31</v>
      </c>
      <c r="D13" s="19" t="s">
        <v>19</v>
      </c>
      <c r="E13" s="16">
        <v>1</v>
      </c>
      <c r="F13" s="16">
        <v>10187000</v>
      </c>
      <c r="G13" s="17">
        <f t="shared" si="0"/>
        <v>0.30009530160105269</v>
      </c>
      <c r="H13" s="18" t="s">
        <v>20</v>
      </c>
    </row>
    <row r="14" spans="1:8" outlineLevel="1" x14ac:dyDescent="0.25">
      <c r="A14" s="13"/>
      <c r="B14" s="20"/>
      <c r="C14" s="15"/>
      <c r="D14" s="15"/>
      <c r="E14" s="16"/>
      <c r="F14" s="16"/>
      <c r="G14" s="17"/>
      <c r="H14" s="18"/>
    </row>
    <row r="15" spans="1:8" x14ac:dyDescent="0.25">
      <c r="B15" s="21"/>
      <c r="C15" s="22"/>
      <c r="D15" s="22"/>
      <c r="E15" s="23"/>
      <c r="F15" s="24"/>
      <c r="G15" s="25">
        <f>+F15/$F$28</f>
        <v>0</v>
      </c>
      <c r="H15" s="18"/>
    </row>
    <row r="16" spans="1:8" x14ac:dyDescent="0.25">
      <c r="B16" s="22"/>
      <c r="C16" s="22" t="s">
        <v>32</v>
      </c>
      <c r="D16" s="22"/>
      <c r="E16" s="26"/>
      <c r="F16" s="27">
        <f>SUM(F7:F15)</f>
        <v>29889431.41</v>
      </c>
      <c r="G16" s="28">
        <f>+F16/$F$28</f>
        <v>0.88050239851457035</v>
      </c>
      <c r="H16" s="29"/>
    </row>
    <row r="18" spans="1:8" x14ac:dyDescent="0.25">
      <c r="B18" s="30"/>
      <c r="C18" s="30" t="s">
        <v>33</v>
      </c>
      <c r="D18" s="30"/>
      <c r="E18" s="30"/>
      <c r="F18" s="30" t="s">
        <v>11</v>
      </c>
      <c r="G18" s="31" t="s">
        <v>12</v>
      </c>
      <c r="H18" s="30" t="s">
        <v>13</v>
      </c>
    </row>
    <row r="19" spans="1:8" x14ac:dyDescent="0.25">
      <c r="A19" s="32" t="s">
        <v>34</v>
      </c>
      <c r="B19" s="33"/>
      <c r="C19" s="22" t="s">
        <v>35</v>
      </c>
      <c r="D19" s="15"/>
      <c r="E19" s="34"/>
      <c r="F19" s="35" t="s">
        <v>36</v>
      </c>
      <c r="G19" s="36">
        <v>0</v>
      </c>
      <c r="H19" s="15"/>
    </row>
    <row r="20" spans="1:8" x14ac:dyDescent="0.25">
      <c r="B20" s="33" t="s">
        <v>37</v>
      </c>
      <c r="C20" s="22" t="s">
        <v>38</v>
      </c>
      <c r="D20" s="22"/>
      <c r="E20" s="26"/>
      <c r="F20" s="16">
        <v>3472828.14</v>
      </c>
      <c r="G20" s="36">
        <f>+F20/$F$28</f>
        <v>0.10230484029468175</v>
      </c>
      <c r="H20" s="15"/>
    </row>
    <row r="21" spans="1:8" x14ac:dyDescent="0.25">
      <c r="B21" s="33"/>
      <c r="C21" s="22" t="s">
        <v>39</v>
      </c>
      <c r="D21" s="15"/>
      <c r="E21" s="34"/>
      <c r="F21" s="26" t="s">
        <v>36</v>
      </c>
      <c r="G21" s="36">
        <v>0</v>
      </c>
      <c r="H21" s="15"/>
    </row>
    <row r="22" spans="1:8" x14ac:dyDescent="0.25">
      <c r="B22" s="33"/>
      <c r="C22" s="22" t="s">
        <v>40</v>
      </c>
      <c r="D22" s="15"/>
      <c r="E22" s="34"/>
      <c r="F22" s="26" t="s">
        <v>36</v>
      </c>
      <c r="G22" s="36">
        <v>0</v>
      </c>
      <c r="H22" s="15"/>
    </row>
    <row r="23" spans="1:8" x14ac:dyDescent="0.25">
      <c r="A23" s="37" t="s">
        <v>41</v>
      </c>
      <c r="B23" s="33"/>
      <c r="C23" s="22" t="s">
        <v>42</v>
      </c>
      <c r="D23" s="15"/>
      <c r="E23" s="34"/>
      <c r="F23" s="26" t="s">
        <v>36</v>
      </c>
      <c r="G23" s="36">
        <v>0</v>
      </c>
      <c r="H23" s="15"/>
    </row>
    <row r="24" spans="1:8" x14ac:dyDescent="0.25">
      <c r="B24" s="15" t="s">
        <v>41</v>
      </c>
      <c r="C24" s="15" t="s">
        <v>43</v>
      </c>
      <c r="D24" s="15"/>
      <c r="E24" s="34"/>
      <c r="F24" s="16">
        <v>583623.46</v>
      </c>
      <c r="G24" s="36">
        <f>+F24/$F$28</f>
        <v>1.7192761190748002E-2</v>
      </c>
      <c r="H24" s="15"/>
    </row>
    <row r="25" spans="1:8" x14ac:dyDescent="0.25">
      <c r="B25" s="33"/>
      <c r="C25" s="15"/>
      <c r="D25" s="15"/>
      <c r="E25" s="34"/>
      <c r="F25" s="35"/>
      <c r="G25" s="36"/>
      <c r="H25" s="15"/>
    </row>
    <row r="26" spans="1:8" x14ac:dyDescent="0.25">
      <c r="B26" s="33"/>
      <c r="C26" s="15" t="s">
        <v>44</v>
      </c>
      <c r="D26" s="15"/>
      <c r="E26" s="34"/>
      <c r="F26" s="38">
        <f>SUM(F19:F25)</f>
        <v>4056451.6</v>
      </c>
      <c r="G26" s="36">
        <f>+F26/$F$28</f>
        <v>0.11949760148542975</v>
      </c>
      <c r="H26" s="15"/>
    </row>
    <row r="27" spans="1:8" x14ac:dyDescent="0.25">
      <c r="B27" s="33"/>
      <c r="C27" s="15"/>
      <c r="D27" s="15"/>
      <c r="E27" s="34"/>
      <c r="F27" s="38"/>
      <c r="G27" s="36"/>
      <c r="H27" s="15"/>
    </row>
    <row r="28" spans="1:8" x14ac:dyDescent="0.25">
      <c r="B28" s="39"/>
      <c r="C28" s="40" t="s">
        <v>45</v>
      </c>
      <c r="D28" s="41"/>
      <c r="E28" s="42"/>
      <c r="F28" s="42">
        <f>+F26+F16</f>
        <v>33945883.009999998</v>
      </c>
      <c r="G28" s="43">
        <v>1</v>
      </c>
      <c r="H28" s="15"/>
    </row>
    <row r="29" spans="1:8" x14ac:dyDescent="0.25">
      <c r="F29" s="44"/>
    </row>
    <row r="30" spans="1:8" x14ac:dyDescent="0.25">
      <c r="C30" s="22" t="s">
        <v>46</v>
      </c>
      <c r="D30" s="45">
        <v>3.1</v>
      </c>
      <c r="F30" s="4">
        <v>0</v>
      </c>
    </row>
    <row r="31" spans="1:8" x14ac:dyDescent="0.25">
      <c r="C31" s="22" t="s">
        <v>47</v>
      </c>
      <c r="D31" s="45">
        <v>2.5299999999999998</v>
      </c>
    </row>
    <row r="32" spans="1:8" x14ac:dyDescent="0.25">
      <c r="C32" s="22" t="s">
        <v>48</v>
      </c>
      <c r="D32" s="45">
        <v>7.54</v>
      </c>
    </row>
    <row r="33" spans="1:8" x14ac:dyDescent="0.25">
      <c r="C33" s="22" t="s">
        <v>49</v>
      </c>
      <c r="D33" s="46">
        <v>15.079800000000001</v>
      </c>
    </row>
    <row r="34" spans="1:8" x14ac:dyDescent="0.25">
      <c r="A34" s="32" t="s">
        <v>50</v>
      </c>
      <c r="C34" s="22" t="s">
        <v>51</v>
      </c>
      <c r="D34" s="46">
        <v>14.7623</v>
      </c>
    </row>
    <row r="35" spans="1:8" x14ac:dyDescent="0.25">
      <c r="C35" s="22" t="s">
        <v>52</v>
      </c>
      <c r="D35" s="47">
        <v>0</v>
      </c>
    </row>
    <row r="36" spans="1:8" x14ac:dyDescent="0.25">
      <c r="C36" s="22" t="s">
        <v>53</v>
      </c>
      <c r="D36" s="48">
        <v>0</v>
      </c>
    </row>
    <row r="37" spans="1:8" x14ac:dyDescent="0.25">
      <c r="C37" s="22" t="s">
        <v>54</v>
      </c>
      <c r="D37" s="48">
        <v>0</v>
      </c>
      <c r="F37" s="44"/>
      <c r="G37" s="49"/>
    </row>
    <row r="38" spans="1:8" x14ac:dyDescent="0.25">
      <c r="B38" s="50"/>
      <c r="C38" s="13"/>
    </row>
    <row r="39" spans="1:8" x14ac:dyDescent="0.25">
      <c r="F39" s="4"/>
    </row>
    <row r="40" spans="1:8" x14ac:dyDescent="0.25">
      <c r="C40" s="30" t="s">
        <v>55</v>
      </c>
      <c r="D40" s="30"/>
      <c r="E40" s="30"/>
      <c r="F40" s="30"/>
      <c r="G40" s="31"/>
      <c r="H40" s="30"/>
    </row>
    <row r="41" spans="1:8" x14ac:dyDescent="0.25">
      <c r="A41" s="1" t="s">
        <v>56</v>
      </c>
      <c r="C41" s="30" t="s">
        <v>57</v>
      </c>
      <c r="D41" s="30"/>
      <c r="E41" s="30"/>
      <c r="F41" s="30" t="s">
        <v>11</v>
      </c>
      <c r="G41" s="31" t="s">
        <v>12</v>
      </c>
      <c r="H41" s="30" t="s">
        <v>13</v>
      </c>
    </row>
    <row r="42" spans="1:8" x14ac:dyDescent="0.25">
      <c r="A42" s="15" t="s">
        <v>58</v>
      </c>
      <c r="C42" s="22" t="s">
        <v>59</v>
      </c>
      <c r="D42" s="15"/>
      <c r="E42" s="34"/>
      <c r="F42" s="51">
        <f>SUMIF(Table134567685789101116[[Industry ]],A41,Table134567685789101116[Market Value])</f>
        <v>0</v>
      </c>
      <c r="G42" s="52">
        <f>+F42/$F$28</f>
        <v>0</v>
      </c>
      <c r="H42" s="15"/>
    </row>
    <row r="43" spans="1:8" x14ac:dyDescent="0.25">
      <c r="C43" s="15" t="s">
        <v>60</v>
      </c>
      <c r="D43" s="15"/>
      <c r="E43" s="34"/>
      <c r="F43" s="51">
        <f>SUMIF(Table134567685789101116[[Industry ]],A42,Table134567685789101116[Market Value])</f>
        <v>0</v>
      </c>
      <c r="G43" s="52">
        <f>+F43/$F$28</f>
        <v>0</v>
      </c>
      <c r="H43" s="15"/>
    </row>
    <row r="44" spans="1:8" x14ac:dyDescent="0.25">
      <c r="C44" s="15" t="s">
        <v>61</v>
      </c>
      <c r="D44" s="15"/>
      <c r="E44" s="34"/>
      <c r="F44" s="51">
        <f>SUMIF($E$56:$E$64,C44,$H$56:$H$64)</f>
        <v>0</v>
      </c>
      <c r="G44" s="52">
        <f>+F44/$F$28</f>
        <v>0</v>
      </c>
      <c r="H44" s="15"/>
    </row>
    <row r="45" spans="1:8" x14ac:dyDescent="0.25">
      <c r="C45" s="15" t="s">
        <v>62</v>
      </c>
      <c r="D45" s="15"/>
      <c r="E45" s="34"/>
      <c r="F45" s="51">
        <f>SUMIF($E$56:$E$64,C45,$H$56:$H$64)</f>
        <v>0</v>
      </c>
      <c r="G45" s="52">
        <f t="shared" ref="G45:G53" si="1">+F45/$F$28</f>
        <v>0</v>
      </c>
      <c r="H45" s="15"/>
    </row>
    <row r="46" spans="1:8" x14ac:dyDescent="0.25">
      <c r="C46" s="15" t="s">
        <v>63</v>
      </c>
      <c r="D46" s="15"/>
      <c r="E46" s="34"/>
      <c r="F46" s="51">
        <f>SUMIF($E$56:$E$64,C46,$H$56:$H$64)</f>
        <v>21180684</v>
      </c>
      <c r="G46" s="52">
        <f t="shared" si="1"/>
        <v>0.62395442751512631</v>
      </c>
      <c r="H46" s="15"/>
    </row>
    <row r="47" spans="1:8" x14ac:dyDescent="0.25">
      <c r="C47" s="15" t="s">
        <v>64</v>
      </c>
      <c r="D47" s="15"/>
      <c r="E47" s="34"/>
      <c r="F47" s="51">
        <f>SUMIF($E$56:$E$64,C47,$H$56:$H$64)</f>
        <v>0</v>
      </c>
      <c r="G47" s="52">
        <f t="shared" si="1"/>
        <v>0</v>
      </c>
      <c r="H47" s="15"/>
    </row>
    <row r="48" spans="1:8" x14ac:dyDescent="0.25">
      <c r="C48" s="15" t="s">
        <v>65</v>
      </c>
      <c r="D48" s="15"/>
      <c r="E48" s="34"/>
      <c r="F48" s="51">
        <f>SUMIF($E$56:$E$64,C48,$H$56:$H$64)</f>
        <v>0</v>
      </c>
      <c r="G48" s="52">
        <f t="shared" si="1"/>
        <v>0</v>
      </c>
      <c r="H48" s="15"/>
    </row>
    <row r="49" spans="3:8" x14ac:dyDescent="0.25">
      <c r="C49" s="15" t="s">
        <v>66</v>
      </c>
      <c r="D49" s="15"/>
      <c r="E49" s="34"/>
      <c r="F49" s="51">
        <f ca="1">SUMIF($E$56:$E$64,C49,H62:H69)</f>
        <v>0</v>
      </c>
      <c r="G49" s="52">
        <f t="shared" ca="1" si="1"/>
        <v>0</v>
      </c>
      <c r="H49" s="15"/>
    </row>
    <row r="50" spans="3:8" x14ac:dyDescent="0.25">
      <c r="C50" s="15" t="s">
        <v>67</v>
      </c>
      <c r="D50" s="15"/>
      <c r="E50" s="34"/>
      <c r="F50" s="51">
        <f ca="1">SUMIF($E$56:$E$64,C50,H63:H70)</f>
        <v>0</v>
      </c>
      <c r="G50" s="52">
        <f t="shared" ca="1" si="1"/>
        <v>0</v>
      </c>
      <c r="H50" s="15"/>
    </row>
    <row r="51" spans="3:8" x14ac:dyDescent="0.25">
      <c r="C51" s="15" t="s">
        <v>68</v>
      </c>
      <c r="D51" s="15"/>
      <c r="E51" s="34"/>
      <c r="F51" s="51">
        <f ca="1">SUMIF($E$56:$E$64,C51,H64:H71)</f>
        <v>0</v>
      </c>
      <c r="G51" s="52">
        <f t="shared" ca="1" si="1"/>
        <v>0</v>
      </c>
      <c r="H51" s="15"/>
    </row>
    <row r="52" spans="3:8" x14ac:dyDescent="0.25">
      <c r="C52" s="15" t="s">
        <v>69</v>
      </c>
      <c r="D52" s="15"/>
      <c r="E52" s="34"/>
      <c r="F52" s="51">
        <f ca="1">SUMIF($E$56:$E$64,C52,H65:H72)</f>
        <v>0</v>
      </c>
      <c r="G52" s="52">
        <f t="shared" ca="1" si="1"/>
        <v>0</v>
      </c>
      <c r="H52" s="15"/>
    </row>
    <row r="53" spans="3:8" x14ac:dyDescent="0.25">
      <c r="C53" s="15" t="s">
        <v>70</v>
      </c>
      <c r="D53" s="15"/>
      <c r="E53" s="34"/>
      <c r="F53" s="51">
        <f ca="1">SUMIF($E$56:$E$64,C53,H66:H73)</f>
        <v>0</v>
      </c>
      <c r="G53" s="52">
        <f t="shared" ca="1" si="1"/>
        <v>0</v>
      </c>
      <c r="H53" s="15"/>
    </row>
    <row r="56" spans="3:8" x14ac:dyDescent="0.25">
      <c r="E56" s="15" t="s">
        <v>61</v>
      </c>
      <c r="F56" s="15" t="s">
        <v>71</v>
      </c>
      <c r="G56" s="7">
        <f>H56/$F$28</f>
        <v>0</v>
      </c>
      <c r="H56" s="1">
        <f t="shared" ref="H56:H64" si="2">SUMIF($H$7:$H$13,F56,$F$7:$F$13)</f>
        <v>0</v>
      </c>
    </row>
    <row r="57" spans="3:8" x14ac:dyDescent="0.25">
      <c r="E57" s="15" t="s">
        <v>61</v>
      </c>
      <c r="F57" s="15" t="s">
        <v>72</v>
      </c>
      <c r="G57" s="7">
        <f t="shared" ref="G57:G64" si="3">H57/$F$28</f>
        <v>0</v>
      </c>
      <c r="H57" s="1">
        <f t="shared" si="2"/>
        <v>0</v>
      </c>
    </row>
    <row r="58" spans="3:8" x14ac:dyDescent="0.25">
      <c r="E58" s="15" t="s">
        <v>61</v>
      </c>
      <c r="F58" s="15" t="s">
        <v>73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63</v>
      </c>
      <c r="F59" s="15" t="s">
        <v>74</v>
      </c>
      <c r="G59" s="7">
        <f t="shared" si="3"/>
        <v>0</v>
      </c>
      <c r="H59" s="1">
        <f t="shared" si="2"/>
        <v>0</v>
      </c>
    </row>
    <row r="60" spans="3:8" x14ac:dyDescent="0.25">
      <c r="E60" s="15" t="s">
        <v>63</v>
      </c>
      <c r="F60" s="53" t="s">
        <v>20</v>
      </c>
      <c r="G60" s="7">
        <f t="shared" si="3"/>
        <v>0.62395442751512631</v>
      </c>
      <c r="H60" s="1">
        <f t="shared" si="2"/>
        <v>21180684</v>
      </c>
    </row>
    <row r="61" spans="3:8" x14ac:dyDescent="0.25">
      <c r="E61" s="15" t="s">
        <v>64</v>
      </c>
      <c r="F61" s="15" t="s">
        <v>75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61</v>
      </c>
      <c r="F62" s="15" t="s">
        <v>76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64</v>
      </c>
      <c r="F63" s="15" t="s">
        <v>77</v>
      </c>
      <c r="G63" s="7">
        <f t="shared" si="3"/>
        <v>0</v>
      </c>
      <c r="H63" s="1">
        <f t="shared" si="2"/>
        <v>0</v>
      </c>
    </row>
    <row r="64" spans="3:8" x14ac:dyDescent="0.25">
      <c r="E64" s="15" t="s">
        <v>61</v>
      </c>
      <c r="F64" s="15" t="s">
        <v>78</v>
      </c>
      <c r="G64" s="7">
        <f t="shared" si="3"/>
        <v>0</v>
      </c>
      <c r="H64" s="1">
        <f t="shared" si="2"/>
        <v>0</v>
      </c>
    </row>
    <row r="65" spans="6:8" x14ac:dyDescent="0.25">
      <c r="G65" s="7">
        <f>SUM(G56:G64)</f>
        <v>0.62395442751512631</v>
      </c>
      <c r="H65" s="1">
        <f>SUM(H56:H64)</f>
        <v>21180684</v>
      </c>
    </row>
    <row r="67" spans="6:8" x14ac:dyDescent="0.25">
      <c r="F67" s="53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2024-02-06T11:35:24Z</dcterms:created>
  <dcterms:modified xsi:type="dcterms:W3CDTF">2024-02-06T11:35:33Z</dcterms:modified>
</cp:coreProperties>
</file>