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885C7E1E-343D-4CA7-AB18-26FD78C17436}" xr6:coauthVersionLast="47" xr6:coauthVersionMax="47" xr10:uidLastSave="{00000000-0000-0000-0000-000000000000}"/>
  <bookViews>
    <workbookView xWindow="-120" yWindow="-120" windowWidth="20730" windowHeight="11160" xr2:uid="{1C46D63E-8BFD-46F1-B9AA-F2CA91273991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F76" i="1"/>
  <c r="G76" i="1" s="1"/>
  <c r="F75" i="1"/>
  <c r="G75" i="1" s="1"/>
  <c r="F74" i="1"/>
  <c r="F72" i="1"/>
  <c r="F71" i="1"/>
  <c r="F73" i="1" s="1"/>
  <c r="F55" i="1"/>
  <c r="F57" i="1" s="1"/>
  <c r="F45" i="1"/>
  <c r="G73" i="1" l="1"/>
  <c r="G72" i="1"/>
  <c r="G82" i="1"/>
  <c r="G78" i="1"/>
  <c r="G41" i="1"/>
  <c r="G33" i="1"/>
  <c r="G25" i="1"/>
  <c r="G17" i="1"/>
  <c r="G9" i="1"/>
  <c r="G26" i="1"/>
  <c r="G40" i="1"/>
  <c r="G32" i="1"/>
  <c r="G24" i="1"/>
  <c r="G16" i="1"/>
  <c r="G8" i="1"/>
  <c r="G34" i="1"/>
  <c r="G81" i="1"/>
  <c r="G77" i="1"/>
  <c r="G39" i="1"/>
  <c r="G31" i="1"/>
  <c r="G23" i="1"/>
  <c r="G15" i="1"/>
  <c r="G7" i="1"/>
  <c r="G28" i="1"/>
  <c r="G53" i="1"/>
  <c r="G38" i="1"/>
  <c r="G30" i="1"/>
  <c r="G22" i="1"/>
  <c r="G14" i="1"/>
  <c r="G36" i="1"/>
  <c r="G20" i="1"/>
  <c r="G44" i="1"/>
  <c r="G49" i="1"/>
  <c r="G37" i="1"/>
  <c r="G29" i="1"/>
  <c r="G21" i="1"/>
  <c r="G13" i="1"/>
  <c r="G45" i="1"/>
  <c r="G12" i="1"/>
  <c r="G18" i="1"/>
  <c r="G10" i="1"/>
  <c r="G35" i="1"/>
  <c r="G27" i="1"/>
  <c r="G19" i="1"/>
  <c r="G11" i="1"/>
  <c r="G79" i="1"/>
  <c r="G80" i="1"/>
  <c r="G74" i="1"/>
  <c r="G71" i="1"/>
  <c r="G55" i="1"/>
</calcChain>
</file>

<file path=xl/sharedStrings.xml><?xml version="1.0" encoding="utf-8"?>
<sst xmlns="http://schemas.openxmlformats.org/spreadsheetml/2006/main" count="186" uniqueCount="132">
  <si>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</si>
  <si>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</si>
  <si>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</si>
  <si>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</si>
  <si>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</si>
  <si>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</si>
  <si>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</si>
  <si>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</si>
  <si>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</si>
  <si>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</si>
  <si>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</si>
  <si>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</si>
  <si>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</si>
  <si>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</si>
  <si>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</si>
  <si>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</si>
  <si>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</si>
  <si>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</si>
  <si>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</si>
  <si>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</si>
  <si>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</si>
  <si>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</si>
  <si>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</si>
  <si>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IN0020060045</t>
  </si>
  <si>
    <t>8.33% GS 7.06.2036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</si>
  <si>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</si>
  <si>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</si>
  <si>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</si>
  <si>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</si>
  <si>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</si>
  <si>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</si>
  <si>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IN0020140078</t>
  </si>
  <si>
    <t>8.17% GS 2044 (01-DEC-2044).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</si>
  <si>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</si>
  <si>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</si>
  <si>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</si>
  <si>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</si>
  <si>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</si>
  <si>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</si>
  <si>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</si>
  <si>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</si>
  <si>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</si>
  <si>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</si>
  <si>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</si>
  <si>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</si>
  <si>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</si>
  <si>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</si>
  <si>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</si>
  <si>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</si>
  <si>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</si>
  <si>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</si>
  <si>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</si>
  <si>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</si>
  <si>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</si>
  <si>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</si>
  <si>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</si>
  <si>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</si>
  <si>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</si>
  <si>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</si>
  <si>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</si>
  <si>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</si>
  <si>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</si>
  <si>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</si>
  <si>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</si>
  <si>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</si>
  <si>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</si>
  <si>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</si>
  <si>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IN1020180411</t>
  </si>
  <si>
    <t>8.39% ANDHRA PRADESH SDL 06.02.2031</t>
  </si>
  <si>
    <t>SDL</t>
  </si>
  <si>
    <t>IN1920180149</t>
  </si>
  <si>
    <t>8.19% Karnataka SDL 2029</t>
  </si>
  <si>
    <t>IN1920230142</t>
  </si>
  <si>
    <t>7.64 KA SDL 20.12.2039</t>
  </si>
  <si>
    <t>IN2020170147</t>
  </si>
  <si>
    <t>8.13 % KERALA SDL 21.03.2028</t>
  </si>
  <si>
    <t>IN2220150196</t>
  </si>
  <si>
    <t>8.67% Maharashtra SDL 24 Feb 2026</t>
  </si>
  <si>
    <t>IN2220190051</t>
  </si>
  <si>
    <t>7.24% Maharashtra SDL 25-Sept-2029</t>
  </si>
  <si>
    <t>IN2220200264</t>
  </si>
  <si>
    <t>6.63% MAHARASHTRA SDL 14-OCT-2030</t>
  </si>
  <si>
    <t>IN3120150203</t>
  </si>
  <si>
    <t>8.69% Tamil Nadu SDL 24.02.2026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</si>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</sst>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A78D5763-9258-439B-9689-4CE2FEAFE016}"/>
    <cellStyle name="Comma 3" xfId="4" xr:uid="{0B6A3FEF-0DEE-46C7-9B8B-C97FB7C57661}"/>
    <cellStyle name="Normal" xfId="0" builtinId="0"/>
    <cellStyle name="Normal 2" xfId="2" xr:uid="{7991A0E6-892D-42E4-9736-496163ED253A}"/>
    <cellStyle name="Percent" xfId="1" builtinId="5"/>
    <cellStyle name="Percent 2" xfId="5" xr:uid="{1CF392E1-7691-4851-AD01-57C8059FEC4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A25C97-F306-4EEC-AF93-38C7475368AF}" name="Table1345676857891015" displayName="Table1345676857891015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7AA8A4DC-4D66-4499-90F3-5661C8269439}" name="ISIN No." dataDxfId="6"/>
    <tableColumn id="2" xr3:uid="{C025D011-8799-4AED-9D13-CA05CCCCE969}" name="Name of the Instrument" dataDxfId="5"/>
    <tableColumn id="3" xr3:uid="{1994F6CE-4BDD-47F8-991A-356FE3279490}" name="Industry " dataDxfId="4"/>
    <tableColumn id="4" xr3:uid="{28BDBAA0-4A86-4F54-9B01-A855F8887687}" name="Quantity" dataDxfId="3"/>
    <tableColumn id="5" xr3:uid="{F1D8E0BA-10D2-4B61-9569-D5988DFB3F84}" name="Market Value" dataDxfId="2"/>
    <tableColumn id="6" xr3:uid="{F32AFFA7-27EA-4926-A31B-0886F6621D30}" name="% of Portfolio" dataDxfId="1" dataCellStyle="Percent">
      <calculatedColumnFormula>+F7/$F$57</calculatedColumnFormula>
    </tableColumn>
    <tableColumn id="7" xr3:uid="{DE82F65C-C86A-4836-8C89-6742976029A0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BCA0-B02B-4539-9DB8-A29FFE436DBE}">
  <sheetPr>
    <tabColor rgb="FF7030A0"/>
  </sheetPr>
  <dimension ref="A2:H93"/>
  <sheetViews>
    <sheetView showGridLines="0" tabSelected="1" zoomScaleNormal="100" zoomScaleSheetLayoutView="89" workbookViewId="0">
      <selection activeCell="E11" sqref="E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50000</v>
      </c>
      <c r="F7" s="16">
        <v>3259175</v>
      </c>
      <c r="G7" s="17">
        <f t="shared" ref="G7:G41" si="0">+F7/$F$57</f>
        <v>1.3672023084355433E-2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59500</v>
      </c>
      <c r="F8" s="16">
        <v>2689887.9</v>
      </c>
      <c r="G8" s="17">
        <f t="shared" si="0"/>
        <v>1.1283901436139009E-2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13000</v>
      </c>
      <c r="F9" s="16">
        <v>878035.6</v>
      </c>
      <c r="G9" s="17">
        <f t="shared" si="0"/>
        <v>3.6833011397319486E-3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16233528</v>
      </c>
      <c r="G10" s="17">
        <f t="shared" si="0"/>
        <v>6.8098573889567235E-2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38000</v>
      </c>
      <c r="F11" s="16">
        <v>4136870</v>
      </c>
      <c r="G11" s="17">
        <f t="shared" si="0"/>
        <v>1.7353895429664704E-2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8131566.7999999998</v>
      </c>
      <c r="G12" s="17">
        <f t="shared" si="0"/>
        <v>3.4111383709551725E-2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10000</v>
      </c>
      <c r="F13" s="16">
        <v>1158920</v>
      </c>
      <c r="G13" s="17">
        <f t="shared" si="0"/>
        <v>4.8615925787726033E-3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50000</v>
      </c>
      <c r="F14" s="16">
        <v>5535320</v>
      </c>
      <c r="G14" s="17">
        <f t="shared" si="0"/>
        <v>2.3220300480733411E-2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33000</v>
      </c>
      <c r="F15" s="16">
        <v>3626917.8</v>
      </c>
      <c r="G15" s="17">
        <f t="shared" si="0"/>
        <v>1.521467975382102E-2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49400</v>
      </c>
      <c r="F16" s="16">
        <v>5134715.04</v>
      </c>
      <c r="G16" s="17">
        <f t="shared" si="0"/>
        <v>2.1539789228398915E-2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7000</v>
      </c>
      <c r="F17" s="16">
        <v>739185.3</v>
      </c>
      <c r="G17" s="17">
        <f t="shared" si="0"/>
        <v>3.1008333351894872E-3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36700</v>
      </c>
      <c r="F18" s="16">
        <v>3567838.21</v>
      </c>
      <c r="G18" s="17">
        <f t="shared" si="0"/>
        <v>1.4966844789974568E-2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10000</v>
      </c>
      <c r="F19" s="16">
        <v>1033138</v>
      </c>
      <c r="G19" s="17">
        <f t="shared" si="0"/>
        <v>4.3339454264728966E-3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10000</v>
      </c>
      <c r="F20" s="16">
        <v>1043432</v>
      </c>
      <c r="G20" s="17">
        <f t="shared" si="0"/>
        <v>4.3771280741154309E-3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30000</v>
      </c>
      <c r="F21" s="16">
        <v>2793990</v>
      </c>
      <c r="G21" s="17">
        <f t="shared" si="0"/>
        <v>1.1720602845032327E-2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74600</v>
      </c>
      <c r="F22" s="16">
        <v>6893532.3600000003</v>
      </c>
      <c r="G22" s="17">
        <f t="shared" si="0"/>
        <v>2.8917911299230999E-2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3500</v>
      </c>
      <c r="F23" s="16">
        <v>332950.09999999998</v>
      </c>
      <c r="G23" s="17">
        <f t="shared" si="0"/>
        <v>1.3967035992662098E-3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160000</v>
      </c>
      <c r="F24" s="16">
        <v>15316736</v>
      </c>
      <c r="G24" s="17">
        <f t="shared" si="0"/>
        <v>6.4252692220877344E-2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80000</v>
      </c>
      <c r="F25" s="16">
        <v>7739984</v>
      </c>
      <c r="G25" s="17">
        <f t="shared" si="0"/>
        <v>3.2468719820366108E-2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56400</v>
      </c>
      <c r="F26" s="16">
        <v>5412239.8799999999</v>
      </c>
      <c r="G26" s="17">
        <f t="shared" si="0"/>
        <v>2.2703987535934424E-2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130000</v>
      </c>
      <c r="F27" s="16">
        <v>13010439</v>
      </c>
      <c r="G27" s="17">
        <f t="shared" si="0"/>
        <v>5.4577929183182314E-2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285000</v>
      </c>
      <c r="F28" s="16">
        <v>28407232.5</v>
      </c>
      <c r="G28" s="17">
        <f t="shared" si="0"/>
        <v>0.11916645730979523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240000</v>
      </c>
      <c r="F29" s="16">
        <v>24087000</v>
      </c>
      <c r="G29" s="17">
        <f t="shared" si="0"/>
        <v>0.10104336834716433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120000</v>
      </c>
      <c r="F30" s="16">
        <v>11947968</v>
      </c>
      <c r="G30" s="17">
        <f t="shared" si="0"/>
        <v>5.0120933766103389E-2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260000</v>
      </c>
      <c r="F31" s="16">
        <v>26061594</v>
      </c>
      <c r="G31" s="17">
        <f t="shared" si="0"/>
        <v>0.10932665928742674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100000</v>
      </c>
      <c r="F32" s="16">
        <v>10133920</v>
      </c>
      <c r="G32" s="17">
        <f t="shared" si="0"/>
        <v>4.2511122653742496E-2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69</v>
      </c>
      <c r="E33" s="16">
        <v>10000</v>
      </c>
      <c r="F33" s="16">
        <v>1041191</v>
      </c>
      <c r="G33" s="17">
        <f t="shared" si="0"/>
        <v>4.3677272276643987E-3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69</v>
      </c>
      <c r="E34" s="16">
        <v>10000</v>
      </c>
      <c r="F34" s="16">
        <v>1030828</v>
      </c>
      <c r="G34" s="17">
        <f t="shared" si="0"/>
        <v>4.3242551295956623E-3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69</v>
      </c>
      <c r="E35" s="16">
        <v>50000</v>
      </c>
      <c r="F35" s="16">
        <v>5014945</v>
      </c>
      <c r="G35" s="17">
        <f t="shared" si="0"/>
        <v>2.1037361849784948E-2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69</v>
      </c>
      <c r="E36" s="16">
        <v>15000</v>
      </c>
      <c r="F36" s="16">
        <v>1536559.5</v>
      </c>
      <c r="G36" s="17">
        <f t="shared" si="0"/>
        <v>6.4457652487165135E-3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69</v>
      </c>
      <c r="E37" s="16">
        <v>10000</v>
      </c>
      <c r="F37" s="16">
        <v>1023819</v>
      </c>
      <c r="G37" s="17">
        <f t="shared" si="0"/>
        <v>4.2948528392006248E-3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69</v>
      </c>
      <c r="E38" s="16">
        <v>30000</v>
      </c>
      <c r="F38" s="16">
        <v>2973669</v>
      </c>
      <c r="G38" s="17">
        <f t="shared" si="0"/>
        <v>1.2474344339666368E-2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69</v>
      </c>
      <c r="E39" s="16">
        <v>20000</v>
      </c>
      <c r="F39" s="16">
        <v>1905342</v>
      </c>
      <c r="G39" s="17">
        <f t="shared" si="0"/>
        <v>7.9927833907635984E-3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69</v>
      </c>
      <c r="E40" s="16">
        <v>3500</v>
      </c>
      <c r="F40" s="16">
        <v>358634.15</v>
      </c>
      <c r="G40" s="17">
        <f t="shared" si="0"/>
        <v>1.5044464864998625E-3</v>
      </c>
      <c r="H40" s="18"/>
    </row>
    <row r="41" spans="1:8" x14ac:dyDescent="0.25">
      <c r="A41" s="13"/>
      <c r="B41" s="14" t="s">
        <v>84</v>
      </c>
      <c r="C41" s="15" t="s">
        <v>85</v>
      </c>
      <c r="D41" s="15" t="s">
        <v>69</v>
      </c>
      <c r="E41" s="16">
        <v>10000</v>
      </c>
      <c r="F41" s="16">
        <v>1090906</v>
      </c>
      <c r="G41" s="17">
        <f t="shared" si="0"/>
        <v>4.5762783572105975E-3</v>
      </c>
      <c r="H41" s="18"/>
    </row>
    <row r="42" spans="1:8" outlineLevel="1" x14ac:dyDescent="0.25">
      <c r="A42" s="13"/>
      <c r="B42" s="19"/>
      <c r="C42" s="15"/>
      <c r="D42" s="15"/>
      <c r="E42" s="16"/>
      <c r="F42" s="16"/>
      <c r="G42" s="17"/>
      <c r="H42" s="20"/>
    </row>
    <row r="43" spans="1:8" x14ac:dyDescent="0.25">
      <c r="B43" s="21"/>
      <c r="C43" s="22"/>
      <c r="D43" s="22"/>
      <c r="E43" s="23"/>
      <c r="F43" s="24"/>
      <c r="G43" s="25"/>
      <c r="H43" s="20"/>
    </row>
    <row r="44" spans="1:8" x14ac:dyDescent="0.25">
      <c r="B44" s="21"/>
      <c r="C44" s="22"/>
      <c r="D44" s="22"/>
      <c r="E44" s="23"/>
      <c r="F44" s="24"/>
      <c r="G44" s="25">
        <f>+F44/$F$57</f>
        <v>0</v>
      </c>
      <c r="H44" s="20"/>
    </row>
    <row r="45" spans="1:8" x14ac:dyDescent="0.25">
      <c r="B45" s="22"/>
      <c r="C45" s="22" t="s">
        <v>86</v>
      </c>
      <c r="D45" s="22"/>
      <c r="E45" s="26"/>
      <c r="F45" s="27">
        <f>SUM(F7:F44)</f>
        <v>225282009.13999999</v>
      </c>
      <c r="G45" s="28">
        <f>+F45/$F$57</f>
        <v>0.94504309509371276</v>
      </c>
      <c r="H45" s="29"/>
    </row>
    <row r="47" spans="1:8" x14ac:dyDescent="0.25">
      <c r="A47" s="30" t="s">
        <v>87</v>
      </c>
      <c r="B47" s="31"/>
      <c r="C47" s="31" t="s">
        <v>88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25">
      <c r="B48" s="33"/>
      <c r="C48" s="22" t="s">
        <v>89</v>
      </c>
      <c r="D48" s="15"/>
      <c r="E48" s="34"/>
      <c r="F48" s="35" t="s">
        <v>90</v>
      </c>
      <c r="G48" s="28">
        <v>0</v>
      </c>
      <c r="H48" s="15"/>
    </row>
    <row r="49" spans="1:8" x14ac:dyDescent="0.25">
      <c r="B49" s="33" t="s">
        <v>91</v>
      </c>
      <c r="C49" s="22" t="s">
        <v>92</v>
      </c>
      <c r="D49" s="22"/>
      <c r="E49" s="26"/>
      <c r="F49" s="16">
        <v>9490527.1600000001</v>
      </c>
      <c r="G49" s="28">
        <f>+F49/$F$57</f>
        <v>3.9812132338466699E-2</v>
      </c>
      <c r="H49" s="15"/>
    </row>
    <row r="50" spans="1:8" x14ac:dyDescent="0.25">
      <c r="B50" s="33"/>
      <c r="C50" s="22" t="s">
        <v>93</v>
      </c>
      <c r="D50" s="15"/>
      <c r="E50" s="34"/>
      <c r="F50" s="26" t="s">
        <v>90</v>
      </c>
      <c r="G50" s="28">
        <v>0</v>
      </c>
      <c r="H50" s="15"/>
    </row>
    <row r="51" spans="1:8" x14ac:dyDescent="0.25">
      <c r="A51" s="36" t="s">
        <v>94</v>
      </c>
      <c r="B51" s="33"/>
      <c r="C51" s="22" t="s">
        <v>95</v>
      </c>
      <c r="D51" s="15"/>
      <c r="E51" s="34"/>
      <c r="F51" s="26" t="s">
        <v>90</v>
      </c>
      <c r="G51" s="28">
        <v>0</v>
      </c>
      <c r="H51" s="15"/>
    </row>
    <row r="52" spans="1:8" x14ac:dyDescent="0.25">
      <c r="B52" s="33"/>
      <c r="C52" s="22" t="s">
        <v>96</v>
      </c>
      <c r="D52" s="15"/>
      <c r="E52" s="34"/>
      <c r="F52" s="26" t="s">
        <v>90</v>
      </c>
      <c r="G52" s="28">
        <v>0</v>
      </c>
      <c r="H52" s="15"/>
    </row>
    <row r="53" spans="1:8" x14ac:dyDescent="0.25">
      <c r="B53" s="15" t="s">
        <v>94</v>
      </c>
      <c r="C53" s="15" t="s">
        <v>97</v>
      </c>
      <c r="D53" s="15"/>
      <c r="E53" s="34"/>
      <c r="F53" s="16">
        <v>3610253.13</v>
      </c>
      <c r="G53" s="28">
        <f>+F53/$F$57</f>
        <v>1.5144772567820524E-2</v>
      </c>
      <c r="H53" s="15"/>
    </row>
    <row r="54" spans="1:8" x14ac:dyDescent="0.25">
      <c r="B54" s="33"/>
      <c r="C54" s="15"/>
      <c r="D54" s="15"/>
      <c r="E54" s="34"/>
      <c r="F54" s="35"/>
      <c r="G54" s="28"/>
      <c r="H54" s="15"/>
    </row>
    <row r="55" spans="1:8" x14ac:dyDescent="0.25">
      <c r="B55" s="33"/>
      <c r="C55" s="15" t="s">
        <v>98</v>
      </c>
      <c r="D55" s="15"/>
      <c r="E55" s="34"/>
      <c r="F55" s="37">
        <f>SUM(F48:F54)</f>
        <v>13100780.289999999</v>
      </c>
      <c r="G55" s="28">
        <f>+F55/$F$57</f>
        <v>5.495690490628722E-2</v>
      </c>
      <c r="H55" s="15"/>
    </row>
    <row r="56" spans="1:8" x14ac:dyDescent="0.25">
      <c r="B56" s="33"/>
      <c r="C56" s="15"/>
      <c r="D56" s="15"/>
      <c r="E56" s="34"/>
      <c r="F56" s="37"/>
      <c r="G56" s="28"/>
      <c r="H56" s="15"/>
    </row>
    <row r="57" spans="1:8" x14ac:dyDescent="0.25">
      <c r="B57" s="38"/>
      <c r="C57" s="39" t="s">
        <v>99</v>
      </c>
      <c r="D57" s="40"/>
      <c r="E57" s="41"/>
      <c r="F57" s="41">
        <f>+F55+F45</f>
        <v>238382789.42999998</v>
      </c>
      <c r="G57" s="42">
        <v>1</v>
      </c>
      <c r="H57" s="15"/>
    </row>
    <row r="58" spans="1:8" x14ac:dyDescent="0.25">
      <c r="F58" s="43"/>
    </row>
    <row r="59" spans="1:8" x14ac:dyDescent="0.25">
      <c r="C59" s="22" t="s">
        <v>100</v>
      </c>
      <c r="D59" s="44">
        <v>16.97</v>
      </c>
      <c r="F59" s="4">
        <v>0</v>
      </c>
    </row>
    <row r="60" spans="1:8" x14ac:dyDescent="0.25">
      <c r="C60" s="22" t="s">
        <v>101</v>
      </c>
      <c r="D60" s="44">
        <v>8.2899999999999991</v>
      </c>
    </row>
    <row r="61" spans="1:8" x14ac:dyDescent="0.25">
      <c r="C61" s="22" t="s">
        <v>102</v>
      </c>
      <c r="D61" s="44">
        <v>7.35</v>
      </c>
    </row>
    <row r="62" spans="1:8" x14ac:dyDescent="0.25">
      <c r="A62" s="30" t="s">
        <v>103</v>
      </c>
      <c r="C62" s="22" t="s">
        <v>104</v>
      </c>
      <c r="D62" s="45">
        <v>15.9541</v>
      </c>
    </row>
    <row r="63" spans="1:8" x14ac:dyDescent="0.25">
      <c r="C63" s="22" t="s">
        <v>105</v>
      </c>
      <c r="D63" s="45">
        <v>15.747199999999999</v>
      </c>
    </row>
    <row r="64" spans="1:8" x14ac:dyDescent="0.25">
      <c r="C64" s="22" t="s">
        <v>106</v>
      </c>
      <c r="D64" s="46">
        <v>0</v>
      </c>
    </row>
    <row r="65" spans="1:8" x14ac:dyDescent="0.25">
      <c r="C65" s="22" t="s">
        <v>107</v>
      </c>
      <c r="D65" s="47">
        <v>0</v>
      </c>
    </row>
    <row r="66" spans="1:8" x14ac:dyDescent="0.25">
      <c r="C66" s="22" t="s">
        <v>108</v>
      </c>
      <c r="D66" s="47">
        <v>0</v>
      </c>
      <c r="F66" s="43"/>
      <c r="G66" s="48"/>
    </row>
    <row r="67" spans="1:8" x14ac:dyDescent="0.25">
      <c r="B67" s="49"/>
      <c r="C67" s="13"/>
    </row>
    <row r="68" spans="1:8" x14ac:dyDescent="0.25">
      <c r="F68" s="4"/>
    </row>
    <row r="69" spans="1:8" x14ac:dyDescent="0.25">
      <c r="A69" s="1" t="s">
        <v>16</v>
      </c>
      <c r="C69" s="31" t="s">
        <v>109</v>
      </c>
      <c r="D69" s="31"/>
      <c r="E69" s="31"/>
      <c r="F69" s="31"/>
      <c r="G69" s="32"/>
      <c r="H69" s="31"/>
    </row>
    <row r="70" spans="1:8" x14ac:dyDescent="0.25">
      <c r="A70" s="15" t="s">
        <v>69</v>
      </c>
      <c r="C70" s="31" t="s">
        <v>110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25">
      <c r="C71" s="22" t="s">
        <v>111</v>
      </c>
      <c r="D71" s="15"/>
      <c r="E71" s="34"/>
      <c r="F71" s="50">
        <f>SUMIF(Table1345676857891015[[Industry ]],A69,Table1345676857891015[Market Value])</f>
        <v>209306115.48999998</v>
      </c>
      <c r="G71" s="51">
        <f>+F71/$F$57</f>
        <v>0.87802528022461024</v>
      </c>
      <c r="H71" s="15"/>
    </row>
    <row r="72" spans="1:8" x14ac:dyDescent="0.25">
      <c r="C72" s="15" t="s">
        <v>112</v>
      </c>
      <c r="D72" s="15"/>
      <c r="E72" s="34"/>
      <c r="F72" s="50">
        <f>SUMIF(Table1345676857891015[[Industry ]],A70,Table1345676857891015[Market Value])</f>
        <v>15975893.65</v>
      </c>
      <c r="G72" s="51">
        <f>+F72/$F$57</f>
        <v>6.7017814869102577E-2</v>
      </c>
      <c r="H72" s="15"/>
    </row>
    <row r="73" spans="1:8" x14ac:dyDescent="0.25">
      <c r="C73" s="52" t="s">
        <v>113</v>
      </c>
      <c r="D73" s="15"/>
      <c r="E73" s="34"/>
      <c r="F73" s="50">
        <f>SUM(F71:F72)</f>
        <v>225282009.13999999</v>
      </c>
      <c r="G73" s="51">
        <f>+F73/$F$57</f>
        <v>0.94504309509371276</v>
      </c>
      <c r="H73" s="15"/>
    </row>
    <row r="74" spans="1:8" hidden="1" x14ac:dyDescent="0.25">
      <c r="C74" s="15" t="s">
        <v>114</v>
      </c>
      <c r="D74" s="15"/>
      <c r="E74" s="34"/>
      <c r="F74" s="50">
        <f t="shared" ref="F74:F82" si="1">SUMIF($E$85:$E$92,C74,H86:H93)</f>
        <v>0</v>
      </c>
      <c r="G74" s="51">
        <f t="shared" ref="G74:G82" si="2">+F74/$F$57</f>
        <v>0</v>
      </c>
      <c r="H74" s="15"/>
    </row>
    <row r="75" spans="1:8" hidden="1" x14ac:dyDescent="0.25">
      <c r="C75" s="15" t="s">
        <v>115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116</v>
      </c>
      <c r="D76" s="15"/>
      <c r="E76" s="34"/>
      <c r="F76" s="50">
        <f t="shared" si="1"/>
        <v>0</v>
      </c>
      <c r="G76" s="51">
        <f t="shared" si="2"/>
        <v>0</v>
      </c>
      <c r="H76" s="15"/>
    </row>
    <row r="77" spans="1:8" hidden="1" x14ac:dyDescent="0.25">
      <c r="C77" s="15" t="s">
        <v>117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118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79" spans="1:8" hidden="1" x14ac:dyDescent="0.25">
      <c r="C79" s="15" t="s">
        <v>119</v>
      </c>
      <c r="D79" s="15"/>
      <c r="E79" s="34"/>
      <c r="F79" s="50">
        <f t="shared" si="1"/>
        <v>0</v>
      </c>
      <c r="G79" s="51">
        <f t="shared" si="2"/>
        <v>0</v>
      </c>
      <c r="H79" s="15"/>
    </row>
    <row r="80" spans="1:8" hidden="1" x14ac:dyDescent="0.25">
      <c r="C80" s="15" t="s">
        <v>120</v>
      </c>
      <c r="D80" s="15"/>
      <c r="E80" s="34"/>
      <c r="F80" s="50">
        <f>SUMIF($E$85:$E$92,C80,H92:H99)</f>
        <v>0</v>
      </c>
      <c r="G80" s="51">
        <f t="shared" si="2"/>
        <v>0</v>
      </c>
      <c r="H80" s="15"/>
    </row>
    <row r="81" spans="3:8" hidden="1" x14ac:dyDescent="0.25">
      <c r="C81" s="15" t="s">
        <v>121</v>
      </c>
      <c r="D81" s="15"/>
      <c r="E81" s="34"/>
      <c r="F81" s="50">
        <f t="shared" si="1"/>
        <v>0</v>
      </c>
      <c r="G81" s="51">
        <f t="shared" si="2"/>
        <v>0</v>
      </c>
      <c r="H81" s="15"/>
    </row>
    <row r="82" spans="3:8" hidden="1" x14ac:dyDescent="0.25">
      <c r="C82" s="15" t="s">
        <v>122</v>
      </c>
      <c r="D82" s="15"/>
      <c r="E82" s="34"/>
      <c r="F82" s="50">
        <f t="shared" si="1"/>
        <v>0</v>
      </c>
      <c r="G82" s="51">
        <f t="shared" si="2"/>
        <v>0</v>
      </c>
      <c r="H82" s="15"/>
    </row>
    <row r="85" spans="3:8" x14ac:dyDescent="0.25">
      <c r="E85" s="15" t="s">
        <v>123</v>
      </c>
      <c r="F85" s="15" t="s">
        <v>124</v>
      </c>
      <c r="G85" s="7">
        <f t="shared" ref="G85:G92" si="3">SUMIF($H$7:$H$41,F85,$E$7:$E$41)</f>
        <v>0</v>
      </c>
      <c r="H85" s="53">
        <f t="shared" ref="H85:H92" si="4">SUMIF($H$7:$H$44,F85,$F$7:$F$44)</f>
        <v>0</v>
      </c>
    </row>
    <row r="86" spans="3:8" x14ac:dyDescent="0.25">
      <c r="E86" s="15" t="s">
        <v>123</v>
      </c>
      <c r="F86" s="15" t="s">
        <v>125</v>
      </c>
      <c r="G86" s="7">
        <f t="shared" si="3"/>
        <v>0</v>
      </c>
      <c r="H86" s="53">
        <f t="shared" si="4"/>
        <v>0</v>
      </c>
    </row>
    <row r="87" spans="3:8" x14ac:dyDescent="0.25">
      <c r="E87" s="15" t="s">
        <v>123</v>
      </c>
      <c r="F87" s="15" t="s">
        <v>126</v>
      </c>
      <c r="G87" s="7">
        <f t="shared" si="3"/>
        <v>0</v>
      </c>
      <c r="H87" s="53">
        <f t="shared" si="4"/>
        <v>0</v>
      </c>
    </row>
    <row r="88" spans="3:8" x14ac:dyDescent="0.25">
      <c r="E88" s="15" t="s">
        <v>115</v>
      </c>
      <c r="F88" s="15" t="s">
        <v>127</v>
      </c>
      <c r="G88" s="7">
        <f t="shared" si="3"/>
        <v>0</v>
      </c>
      <c r="H88" s="53">
        <f t="shared" si="4"/>
        <v>0</v>
      </c>
    </row>
    <row r="89" spans="3:8" x14ac:dyDescent="0.25">
      <c r="E89" s="15" t="s">
        <v>116</v>
      </c>
      <c r="F89" s="15" t="s">
        <v>128</v>
      </c>
      <c r="G89" s="7">
        <f t="shared" si="3"/>
        <v>0</v>
      </c>
      <c r="H89" s="53">
        <f t="shared" si="4"/>
        <v>0</v>
      </c>
    </row>
    <row r="90" spans="3:8" x14ac:dyDescent="0.25">
      <c r="E90" s="15" t="s">
        <v>123</v>
      </c>
      <c r="F90" s="15" t="s">
        <v>129</v>
      </c>
      <c r="G90" s="7">
        <f t="shared" si="3"/>
        <v>0</v>
      </c>
      <c r="H90" s="53">
        <f t="shared" si="4"/>
        <v>0</v>
      </c>
    </row>
    <row r="91" spans="3:8" x14ac:dyDescent="0.25">
      <c r="E91" s="15" t="s">
        <v>116</v>
      </c>
      <c r="F91" s="15" t="s">
        <v>130</v>
      </c>
      <c r="G91" s="7">
        <f t="shared" si="3"/>
        <v>0</v>
      </c>
      <c r="H91" s="53">
        <f t="shared" si="4"/>
        <v>0</v>
      </c>
    </row>
    <row r="92" spans="3:8" x14ac:dyDescent="0.25">
      <c r="E92" s="15" t="s">
        <v>123</v>
      </c>
      <c r="F92" s="15" t="s">
        <v>131</v>
      </c>
      <c r="G92" s="7">
        <f t="shared" si="3"/>
        <v>0</v>
      </c>
      <c r="H92" s="53">
        <f t="shared" si="4"/>
        <v>0</v>
      </c>
    </row>
    <row r="93" spans="3:8" x14ac:dyDescent="0.25">
      <c r="G93" s="7" t="s">
        <v>113</v>
      </c>
      <c r="H93" s="1" t="s">
        <v>113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2024-02-06T11:35:07Z</dcterms:created>
  <dcterms:modified xsi:type="dcterms:W3CDTF">2024-02-06T11:35:14Z</dcterms:modified>
</cp:coreProperties>
</file>