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7F4385CA-848A-4863-AC57-221DDAF49500}" xr6:coauthVersionLast="47" xr6:coauthVersionMax="47" xr10:uidLastSave="{00000000-0000-0000-0000-000000000000}"/>
  <bookViews>
    <workbookView xWindow="-120" yWindow="-120" windowWidth="20730" windowHeight="11160" xr2:uid="{031D9FD6-1065-419D-816D-1970F1691078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 l="1"/>
  <c r="H122" i="1"/>
  <c r="G122" i="1"/>
  <c r="H121" i="1"/>
  <c r="G121" i="1"/>
  <c r="H120" i="1"/>
  <c r="G120" i="1"/>
  <c r="H119" i="1"/>
  <c r="G119" i="1"/>
  <c r="H118" i="1"/>
  <c r="G118" i="1"/>
  <c r="H117" i="1"/>
  <c r="G117" i="1" s="1"/>
  <c r="G123" i="1" s="1"/>
  <c r="H116" i="1"/>
  <c r="G116" i="1"/>
  <c r="H115" i="1"/>
  <c r="F103" i="1" s="1"/>
  <c r="G115" i="1"/>
  <c r="F112" i="1"/>
  <c r="G112" i="1" s="1"/>
  <c r="G111" i="1"/>
  <c r="F111" i="1"/>
  <c r="F110" i="1"/>
  <c r="G110" i="1" s="1"/>
  <c r="F109" i="1"/>
  <c r="G109" i="1" s="1"/>
  <c r="F108" i="1"/>
  <c r="G108" i="1" s="1"/>
  <c r="G107" i="1"/>
  <c r="F107" i="1"/>
  <c r="F106" i="1"/>
  <c r="G106" i="1" s="1"/>
  <c r="G102" i="1"/>
  <c r="F102" i="1"/>
  <c r="F101" i="1"/>
  <c r="G101" i="1" s="1"/>
  <c r="F87" i="1"/>
  <c r="G71" i="1" s="1"/>
  <c r="G85" i="1"/>
  <c r="F85" i="1"/>
  <c r="G79" i="1"/>
  <c r="F75" i="1"/>
  <c r="G72" i="1"/>
  <c r="G69" i="1"/>
  <c r="G64" i="1"/>
  <c r="G61" i="1"/>
  <c r="G56" i="1"/>
  <c r="G53" i="1"/>
  <c r="G48" i="1"/>
  <c r="G45" i="1"/>
  <c r="G40" i="1"/>
  <c r="G37" i="1"/>
  <c r="G33" i="1"/>
  <c r="G32" i="1"/>
  <c r="G29" i="1"/>
  <c r="G25" i="1"/>
  <c r="G24" i="1"/>
  <c r="G21" i="1"/>
  <c r="G17" i="1"/>
  <c r="G16" i="1"/>
  <c r="G13" i="1"/>
  <c r="G9" i="1"/>
  <c r="G8" i="1"/>
  <c r="G103" i="1" l="1"/>
  <c r="F104" i="1"/>
  <c r="G104" i="1"/>
  <c r="G41" i="1"/>
  <c r="G49" i="1"/>
  <c r="G57" i="1"/>
  <c r="G65" i="1"/>
  <c r="G73" i="1"/>
  <c r="G10" i="1"/>
  <c r="G18" i="1"/>
  <c r="G26" i="1"/>
  <c r="G34" i="1"/>
  <c r="G42" i="1"/>
  <c r="G50" i="1"/>
  <c r="G58" i="1"/>
  <c r="G66" i="1"/>
  <c r="G74" i="1"/>
  <c r="G11" i="1"/>
  <c r="G19" i="1"/>
  <c r="G27" i="1"/>
  <c r="G35" i="1"/>
  <c r="G43" i="1"/>
  <c r="G51" i="1"/>
  <c r="G59" i="1"/>
  <c r="G67" i="1"/>
  <c r="G12" i="1"/>
  <c r="G20" i="1"/>
  <c r="G28" i="1"/>
  <c r="G36" i="1"/>
  <c r="G44" i="1"/>
  <c r="G52" i="1"/>
  <c r="G60" i="1"/>
  <c r="G68" i="1"/>
  <c r="G75" i="1"/>
  <c r="G14" i="1"/>
  <c r="G22" i="1"/>
  <c r="G30" i="1"/>
  <c r="G38" i="1"/>
  <c r="G46" i="1"/>
  <c r="G54" i="1"/>
  <c r="G62" i="1"/>
  <c r="G70" i="1"/>
  <c r="G83" i="1"/>
  <c r="G7" i="1"/>
  <c r="G15" i="1"/>
  <c r="G23" i="1"/>
  <c r="G31" i="1"/>
  <c r="G39" i="1"/>
  <c r="G47" i="1"/>
  <c r="G55" i="1"/>
  <c r="G63" i="1"/>
</calcChain>
</file>

<file path=xl/sharedStrings.xml><?xml version="1.0" encoding="utf-8"?>
<sst xmlns="http://schemas.openxmlformats.org/spreadsheetml/2006/main" count="278" uniqueCount="196">
  <si>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</si>
  <si>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</si>
  <si>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</si>
  <si>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</si>
  <si>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</si>
  <si>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</si>
  <si>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</si>
  <si>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</si>
  <si>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</si>
  <si>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</si>
  <si>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</si>
  <si>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</si>
  <si>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</si>
  <si>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</si>
  <si>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</si>
  <si>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</si>
  <si>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</si>
  <si>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</si>
  <si>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</si>
  <si>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</si>
  <si>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</si>
  <si>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</si>
  <si>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</si>
  <si>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</si>
  <si>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</si>
  <si>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IN0020020247</t>
  </si>
  <si>
    <t>6.01% GOVT 25-March-2028</t>
  </si>
  <si>
    <t>IN0020040039</t>
  </si>
  <si>
    <t>7.50% GOI 10-Aug-2034</t>
  </si>
  <si>
    <t>IN0020050012</t>
  </si>
  <si>
    <t>7.40% GOI 09.09.2035</t>
  </si>
  <si>
    <t>IN0020060045</t>
  </si>
  <si>
    <t>8.33% GS 7.06.2036</t>
  </si>
  <si>
    <t>IN0020060078</t>
  </si>
  <si>
    <t>8.24% GOI 15-Feb-2027</t>
  </si>
  <si>
    <t>IN0020060086</t>
  </si>
  <si>
    <t>8.28% GOI 15.02.2032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</si>
  <si>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</si>
  <si>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</si>
  <si>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</si>
  <si>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</si>
  <si>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</si>
  <si>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</si>
  <si>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IN0020140011</t>
  </si>
  <si>
    <t>8.60% GS 2028 (02-JUN-2028)</t>
  </si>
  <si>
    <t>IN0020140078</t>
  </si>
  <si>
    <t>8.17% GS 2044 (01-DEC-2044).</t>
  </si>
  <si>
    <t>IN0020150051</t>
  </si>
  <si>
    <t>7.73% GS  MD 19/12/2034</t>
  </si>
  <si>
    <t>IN0020150069</t>
  </si>
  <si>
    <t>7.59% GOI 20.03.2029</t>
  </si>
  <si>
    <t>IN0020150077</t>
  </si>
  <si>
    <t>7.72% GOI 26.10.2055.</t>
  </si>
  <si>
    <t>IN0020160019</t>
  </si>
  <si>
    <t>7.61% GSEC 09.05.2030</t>
  </si>
  <si>
    <t>IN0020160068</t>
  </si>
  <si>
    <t>7.06 % GOI 10.10.2046</t>
  </si>
  <si>
    <t>IN0020160092</t>
  </si>
  <si>
    <t>6.62% GOI 2051 (28-NOV-2051)  2051.</t>
  </si>
  <si>
    <t>IN0020160118</t>
  </si>
  <si>
    <t>6.79% GS 26.12.2029</t>
  </si>
  <si>
    <t>IN0020170174</t>
  </si>
  <si>
    <t>7.17% GOI 08-Jan-2028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</si>
  <si>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</si>
  <si>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</si>
  <si>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</si>
  <si>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</si>
  <si>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</si>
  <si>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</si>
  <si>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IN0020190362</t>
  </si>
  <si>
    <t>6.45% GOI 07-Oct-2029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</si>
  <si>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</si>
  <si>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</si>
  <si>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</si>
  <si>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</si>
  <si>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</si>
  <si>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</si>
  <si>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</si>
  <si>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</si>
  <si>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</si>
  <si>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</si>
  <si>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</si>
  <si>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</si>
  <si>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</si>
  <si>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</si>
  <si>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</si>
  <si>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</si>
  <si>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</si>
  <si>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</si>
  <si>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</si>
  <si>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</si>
  <si>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IN0020220060</t>
  </si>
  <si>
    <t>7.26 GS 22.08.2032</t>
  </si>
  <si>
    <t>IN0020220102</t>
  </si>
  <si>
    <t>7.41 GS 19.12.2036</t>
  </si>
  <si>
    <t>IN0020220144</t>
  </si>
  <si>
    <t>7.29 SGrB 27.01.2033</t>
  </si>
  <si>
    <t>IN0020220151</t>
  </si>
  <si>
    <t>7.26 GS 06.02.2033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</si>
  <si>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</si>
  <si>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</si>
  <si>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</si>
  <si>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</si>
  <si>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</si>
  <si>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</si>
  <si>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</si>
  <si>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</si>
  <si>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</si>
  <si>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</si>
  <si>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IN1020180411</t>
  </si>
  <si>
    <t>8.39% ANDHRA PRADESH SDL 06.02.2031</t>
  </si>
  <si>
    <t>SDL</t>
  </si>
  <si>
    <t>IN1320230114</t>
  </si>
  <si>
    <t>7.73% BR SDL 08.11.2038</t>
  </si>
  <si>
    <t>IN1520170169</t>
  </si>
  <si>
    <t>07.75% GUJRAT SDL 10-JAN-2028</t>
  </si>
  <si>
    <t>IN1520170243</t>
  </si>
  <si>
    <t>8.26% Gujarat 14march 2028</t>
  </si>
  <si>
    <t>IN1520180200</t>
  </si>
  <si>
    <t>8.50% GUJARAT SDL 28.11.2028</t>
  </si>
  <si>
    <t>IN1520200206</t>
  </si>
  <si>
    <t>6.50% Gujarat SDL 11-Nov-2030</t>
  </si>
  <si>
    <t>IN1920170157</t>
  </si>
  <si>
    <t>8.00% Karnataka SDL 2028 (17-JAN-2028)</t>
  </si>
  <si>
    <t>IN1920180156</t>
  </si>
  <si>
    <t>8.22 % KARNATAK 30.01.2031</t>
  </si>
  <si>
    <t>IN1920230142</t>
  </si>
  <si>
    <t>7.64 KA SDL 20.12.2039</t>
  </si>
  <si>
    <t>IN2020170147</t>
  </si>
  <si>
    <t>8.13 % KERALA SDL 21.03.2028</t>
  </si>
  <si>
    <t>IN2020180021</t>
  </si>
  <si>
    <t>8.32% Kerala SDL 25-April-2030</t>
  </si>
  <si>
    <t>IN2220150196</t>
  </si>
  <si>
    <t>8.67% Maharashtra SDL 24 Feb 2026</t>
  </si>
  <si>
    <t>IN2220190051</t>
  </si>
  <si>
    <t>7.24% Maharashtra SDL 25-Sept-2029</t>
  </si>
  <si>
    <t>IN2220200017</t>
  </si>
  <si>
    <t>7.83% MAHARASHTRA SDL 2030 ( 08-APR-2030 ) 2030</t>
  </si>
  <si>
    <t>IN2220200264</t>
  </si>
  <si>
    <t>6.63% MAHARASHTRA SDL 14-OCT-2030</t>
  </si>
  <si>
    <t>IN2220220130</t>
  </si>
  <si>
    <t>7.70 MH SGS 19.10.2030</t>
  </si>
  <si>
    <t>IN2220230188</t>
  </si>
  <si>
    <t>7.73 MH SDL 10.01.2036</t>
  </si>
  <si>
    <t>02A</t>
  </si>
  <si>
    <t>IN3120150203</t>
  </si>
  <si>
    <t>8.69% Tamil Nadu SDL 24.02.2026</t>
  </si>
  <si>
    <t>IN4520180204</t>
  </si>
  <si>
    <t>8.38% Telangana SDL 2049</t>
  </si>
  <si>
    <t>INE103D08039</t>
  </si>
  <si>
    <t>7.72 BSNL 22-12-2032</t>
  </si>
  <si>
    <t>NCD</t>
  </si>
  <si>
    <t>CRISIL AAA(CE)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</si>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</sst>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18791FC5-B3CA-47AF-B0EB-BDCD1D943F3F}"/>
    <cellStyle name="Comma 3" xfId="4" xr:uid="{F3A53CFC-969E-4C4F-B62B-0CF30343120E}"/>
    <cellStyle name="Normal" xfId="0" builtinId="0"/>
    <cellStyle name="Normal 2" xfId="2" xr:uid="{7868A451-103F-4DB8-A39B-F9E5E65D7A6B}"/>
    <cellStyle name="Percent" xfId="1" builtinId="5"/>
    <cellStyle name="Percent 2" xfId="5" xr:uid="{3046F6CA-9D53-40D6-AC5E-07A737BFA22E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B6E5B-18F1-4A6D-BB91-E74BE3CC40C4}" name="Table13456768578914" displayName="Table13456768578914" ref="B6:H74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7C56A1E3-E65D-40E6-B1E8-D138551D98A2}" name="ISIN No." dataDxfId="6"/>
    <tableColumn id="2" xr3:uid="{92627A7E-65C2-4BA1-9308-AEDB3823A1B9}" name="Name of the Instrument" dataDxfId="5"/>
    <tableColumn id="3" xr3:uid="{6DFEAAD6-6369-48F3-A0F8-0B4ABBD540DB}" name="Industry " dataDxfId="4"/>
    <tableColumn id="4" xr3:uid="{C9A42F2D-28B9-479D-8459-B8CA487C8C44}" name="Quantity" dataDxfId="3"/>
    <tableColumn id="5" xr3:uid="{15FD7C85-14DA-494E-8934-7FB4C9203E32}" name="Market Value" dataDxfId="2"/>
    <tableColumn id="6" xr3:uid="{7978676E-F6EF-44DB-AD86-1DEA24CD7B2C}" name="% of Portfolio" dataDxfId="1" dataCellStyle="Percent">
      <calculatedColumnFormula>+F7/$F$87</calculatedColumnFormula>
    </tableColumn>
    <tableColumn id="7" xr3:uid="{431D8BFB-52F3-4259-96BB-39B414FC0BEF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D14B-1A8E-4167-A140-0B7F1D7C7CDC}">
  <sheetPr>
    <tabColor rgb="FF7030A0"/>
  </sheetPr>
  <dimension ref="A2:H123"/>
  <sheetViews>
    <sheetView showGridLines="0" tabSelected="1" zoomScaleNormal="100" zoomScaleSheetLayoutView="89" workbookViewId="0">
      <selection activeCell="E4" sqref="E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163587000</v>
      </c>
      <c r="G7" s="18">
        <f t="shared" ref="G7:G70" si="0">+F7/$F$87</f>
        <v>3.5029330285507115E-2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32591750</v>
      </c>
      <c r="G8" s="18">
        <f t="shared" si="0"/>
        <v>6.9789602800508386E-3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2250000</v>
      </c>
      <c r="F9" s="17">
        <v>152189325</v>
      </c>
      <c r="G9" s="18">
        <f t="shared" si="0"/>
        <v>3.2588715065093102E-2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26000</v>
      </c>
      <c r="F10" s="17">
        <v>1637118.6</v>
      </c>
      <c r="G10" s="18">
        <f t="shared" si="0"/>
        <v>3.5056066897703981E-4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1500000</v>
      </c>
      <c r="F11" s="17">
        <v>69078300</v>
      </c>
      <c r="G11" s="18">
        <f t="shared" si="0"/>
        <v>1.4791924702215619E-2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50000</v>
      </c>
      <c r="F12" s="17">
        <v>4815620</v>
      </c>
      <c r="G12" s="18">
        <f t="shared" si="0"/>
        <v>1.0311818390794732E-3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600000</v>
      </c>
      <c r="F13" s="17">
        <v>61289820</v>
      </c>
      <c r="G13" s="18">
        <f t="shared" si="0"/>
        <v>1.3124156246641113E-2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74600</v>
      </c>
      <c r="F14" s="17">
        <v>7573578.5</v>
      </c>
      <c r="G14" s="18">
        <f t="shared" si="0"/>
        <v>1.6217510115089559E-3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962000</v>
      </c>
      <c r="F15" s="17">
        <v>104728130</v>
      </c>
      <c r="G15" s="18">
        <f t="shared" si="0"/>
        <v>2.2425719989690663E-2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316000</v>
      </c>
      <c r="F16" s="17">
        <v>32598591.600000001</v>
      </c>
      <c r="G16" s="18">
        <f t="shared" si="0"/>
        <v>6.9804252905106027E-3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580500</v>
      </c>
      <c r="F17" s="17">
        <v>61877991.149999999</v>
      </c>
      <c r="G17" s="18">
        <f t="shared" si="0"/>
        <v>1.3250102938479441E-2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222000</v>
      </c>
      <c r="F18" s="17">
        <v>23752734.600000001</v>
      </c>
      <c r="G18" s="18">
        <f t="shared" si="0"/>
        <v>5.0862378152750085E-3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59000</v>
      </c>
      <c r="F19" s="17">
        <v>6837628</v>
      </c>
      <c r="G19" s="18">
        <f t="shared" si="0"/>
        <v>1.4641599245748835E-3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200000</v>
      </c>
      <c r="F20" s="17">
        <v>22141280</v>
      </c>
      <c r="G20" s="18">
        <f t="shared" si="0"/>
        <v>4.7411726485838915E-3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74000</v>
      </c>
      <c r="F21" s="17">
        <v>7817767</v>
      </c>
      <c r="G21" s="18">
        <f t="shared" si="0"/>
        <v>1.6740397607275523E-3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305500</v>
      </c>
      <c r="F22" s="17">
        <v>33576466.299999997</v>
      </c>
      <c r="G22" s="18">
        <f t="shared" si="0"/>
        <v>7.1898202659312722E-3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60600</v>
      </c>
      <c r="F23" s="17">
        <v>6298860.96</v>
      </c>
      <c r="G23" s="18">
        <f t="shared" si="0"/>
        <v>1.3487922694977378E-3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203000</v>
      </c>
      <c r="F24" s="17">
        <v>20691708.800000001</v>
      </c>
      <c r="G24" s="18">
        <f t="shared" si="0"/>
        <v>4.4307720156658787E-3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163000</v>
      </c>
      <c r="F25" s="17">
        <v>17212457.699999999</v>
      </c>
      <c r="G25" s="18">
        <f t="shared" si="0"/>
        <v>3.6857504923901055E-3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100000</v>
      </c>
      <c r="F26" s="17">
        <v>10226610</v>
      </c>
      <c r="G26" s="18">
        <f t="shared" si="0"/>
        <v>2.1898518793734829E-3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150000</v>
      </c>
      <c r="F27" s="17">
        <v>14658810</v>
      </c>
      <c r="G27" s="18">
        <f t="shared" si="0"/>
        <v>3.1389309485625053E-3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450000</v>
      </c>
      <c r="F28" s="17">
        <v>41545305</v>
      </c>
      <c r="G28" s="18">
        <f t="shared" si="0"/>
        <v>8.8962094216357666E-3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620000</v>
      </c>
      <c r="F29" s="17">
        <v>61041914</v>
      </c>
      <c r="G29" s="18">
        <f t="shared" si="0"/>
        <v>1.3071071459012764E-2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100000</v>
      </c>
      <c r="F30" s="17">
        <v>10033020</v>
      </c>
      <c r="G30" s="18">
        <f t="shared" si="0"/>
        <v>2.1483979249029483E-3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28300</v>
      </c>
      <c r="F31" s="17">
        <v>2923780.54</v>
      </c>
      <c r="G31" s="18">
        <f t="shared" si="0"/>
        <v>6.2607709792341911E-4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230000</v>
      </c>
      <c r="F32" s="17">
        <v>24167181</v>
      </c>
      <c r="G32" s="18">
        <f t="shared" si="0"/>
        <v>5.1749843527825086E-3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170000</v>
      </c>
      <c r="F33" s="17">
        <v>17738344</v>
      </c>
      <c r="G33" s="18">
        <f t="shared" si="0"/>
        <v>3.7983599594952132E-3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500000</v>
      </c>
      <c r="F34" s="17">
        <v>48546250</v>
      </c>
      <c r="G34" s="18">
        <f t="shared" si="0"/>
        <v>1.0395340860660076E-2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447000</v>
      </c>
      <c r="F35" s="17">
        <v>44118944.700000003</v>
      </c>
      <c r="G35" s="18">
        <f t="shared" si="0"/>
        <v>9.4473099069261237E-3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140000</v>
      </c>
      <c r="F36" s="17">
        <v>13038620</v>
      </c>
      <c r="G36" s="18">
        <f t="shared" si="0"/>
        <v>2.791995246854694E-3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500000</v>
      </c>
      <c r="F37" s="17">
        <v>46841300</v>
      </c>
      <c r="G37" s="18">
        <f t="shared" si="0"/>
        <v>1.0030255269077155E-2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425400</v>
      </c>
      <c r="F38" s="17">
        <v>39309767.640000001</v>
      </c>
      <c r="G38" s="18">
        <f t="shared" si="0"/>
        <v>8.4175077121537746E-3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500000</v>
      </c>
      <c r="F39" s="17">
        <v>47564300</v>
      </c>
      <c r="G39" s="18">
        <f t="shared" si="0"/>
        <v>1.0185073230140208E-2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840000</v>
      </c>
      <c r="F40" s="17">
        <v>80412864</v>
      </c>
      <c r="G40" s="18">
        <f t="shared" si="0"/>
        <v>1.7219025792144637E-2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420000</v>
      </c>
      <c r="F41" s="17">
        <v>40634916</v>
      </c>
      <c r="G41" s="18">
        <f t="shared" si="0"/>
        <v>8.7012653431375216E-3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140000</v>
      </c>
      <c r="F42" s="17">
        <v>13434638</v>
      </c>
      <c r="G42" s="18">
        <f t="shared" si="0"/>
        <v>2.8767956608301685E-3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2000000</v>
      </c>
      <c r="F43" s="17">
        <v>192400400</v>
      </c>
      <c r="G43" s="18">
        <f t="shared" si="0"/>
        <v>4.1199222179413297E-2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350000</v>
      </c>
      <c r="F44" s="17">
        <v>35028105</v>
      </c>
      <c r="G44" s="18">
        <f t="shared" si="0"/>
        <v>7.5006636182607623E-3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7">
        <v>5000</v>
      </c>
      <c r="F45" s="17">
        <v>502735.5</v>
      </c>
      <c r="G45" s="18">
        <f t="shared" si="0"/>
        <v>1.0765212318674199E-4</v>
      </c>
      <c r="H45" s="19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7">
        <v>1000000</v>
      </c>
      <c r="F46" s="17">
        <v>101619900</v>
      </c>
      <c r="G46" s="18">
        <f t="shared" si="0"/>
        <v>2.1760146226046106E-2</v>
      </c>
      <c r="H46" s="19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7">
        <v>1500000</v>
      </c>
      <c r="F47" s="17">
        <v>151444200</v>
      </c>
      <c r="G47" s="18">
        <f t="shared" si="0"/>
        <v>3.2429159417462251E-2</v>
      </c>
      <c r="H47" s="19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7">
        <v>1000000</v>
      </c>
      <c r="F48" s="17">
        <v>100541600</v>
      </c>
      <c r="G48" s="18">
        <f t="shared" si="0"/>
        <v>2.1529246907354145E-2</v>
      </c>
      <c r="H48" s="19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7">
        <v>6705000</v>
      </c>
      <c r="F49" s="17">
        <v>668317522.5</v>
      </c>
      <c r="G49" s="18">
        <f t="shared" si="0"/>
        <v>0.1431086530790609</v>
      </c>
      <c r="H49" s="19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7">
        <v>3260000</v>
      </c>
      <c r="F50" s="17">
        <v>327181750</v>
      </c>
      <c r="G50" s="18">
        <f t="shared" si="0"/>
        <v>7.0060320099642498E-2</v>
      </c>
      <c r="H50" s="19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7">
        <v>7380000</v>
      </c>
      <c r="F51" s="17">
        <v>734800032</v>
      </c>
      <c r="G51" s="18">
        <f t="shared" si="0"/>
        <v>0.15734473408479402</v>
      </c>
      <c r="H51" s="19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7">
        <v>3240000</v>
      </c>
      <c r="F52" s="17">
        <v>324767556</v>
      </c>
      <c r="G52" s="18">
        <f t="shared" si="0"/>
        <v>6.9543362156778532E-2</v>
      </c>
      <c r="H52" s="19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7">
        <v>400000</v>
      </c>
      <c r="F53" s="17">
        <v>40535680</v>
      </c>
      <c r="G53" s="18">
        <f t="shared" si="0"/>
        <v>8.6800156679175313E-3</v>
      </c>
      <c r="H53" s="19"/>
    </row>
    <row r="54" spans="1:8" x14ac:dyDescent="0.25">
      <c r="A54" s="13"/>
      <c r="B54" s="14" t="s">
        <v>109</v>
      </c>
      <c r="C54" s="15" t="s">
        <v>110</v>
      </c>
      <c r="D54" s="15" t="s">
        <v>111</v>
      </c>
      <c r="E54" s="17">
        <v>55000</v>
      </c>
      <c r="F54" s="17">
        <v>5726550.5</v>
      </c>
      <c r="G54" s="18">
        <f t="shared" si="0"/>
        <v>1.2262418704489717E-3</v>
      </c>
      <c r="H54" s="19"/>
    </row>
    <row r="55" spans="1:8" x14ac:dyDescent="0.25">
      <c r="A55" s="13"/>
      <c r="B55" s="14" t="s">
        <v>112</v>
      </c>
      <c r="C55" s="15" t="s">
        <v>113</v>
      </c>
      <c r="D55" s="15" t="s">
        <v>111</v>
      </c>
      <c r="E55" s="17">
        <v>1000000</v>
      </c>
      <c r="F55" s="17">
        <v>100616700</v>
      </c>
      <c r="G55" s="18">
        <f t="shared" si="0"/>
        <v>2.1545328275093888E-2</v>
      </c>
      <c r="H55" s="19"/>
    </row>
    <row r="56" spans="1:8" x14ac:dyDescent="0.25">
      <c r="A56" s="13"/>
      <c r="B56" s="14" t="s">
        <v>114</v>
      </c>
      <c r="C56" s="15" t="s">
        <v>115</v>
      </c>
      <c r="D56" s="15" t="s">
        <v>111</v>
      </c>
      <c r="E56" s="17">
        <v>17500</v>
      </c>
      <c r="F56" s="17">
        <v>1770333.25</v>
      </c>
      <c r="G56" s="18">
        <f t="shared" si="0"/>
        <v>3.7908628515508715E-4</v>
      </c>
      <c r="H56" s="19"/>
    </row>
    <row r="57" spans="1:8" x14ac:dyDescent="0.25">
      <c r="A57" s="13"/>
      <c r="B57" s="14" t="s">
        <v>116</v>
      </c>
      <c r="C57" s="15" t="s">
        <v>117</v>
      </c>
      <c r="D57" s="15" t="s">
        <v>111</v>
      </c>
      <c r="E57" s="17">
        <v>50000</v>
      </c>
      <c r="F57" s="17">
        <v>5149170</v>
      </c>
      <c r="G57" s="18">
        <f t="shared" si="0"/>
        <v>1.1026058099129191E-3</v>
      </c>
      <c r="H57" s="19"/>
    </row>
    <row r="58" spans="1:8" x14ac:dyDescent="0.25">
      <c r="A58" s="13"/>
      <c r="B58" s="14" t="s">
        <v>118</v>
      </c>
      <c r="C58" s="15" t="s">
        <v>119</v>
      </c>
      <c r="D58" s="15" t="s">
        <v>111</v>
      </c>
      <c r="E58" s="17">
        <v>30000</v>
      </c>
      <c r="F58" s="17">
        <v>3128895</v>
      </c>
      <c r="G58" s="18">
        <f t="shared" si="0"/>
        <v>6.6999881643206236E-4</v>
      </c>
      <c r="H58" s="19"/>
    </row>
    <row r="59" spans="1:8" x14ac:dyDescent="0.25">
      <c r="A59" s="13"/>
      <c r="B59" s="14" t="s">
        <v>120</v>
      </c>
      <c r="C59" s="15" t="s">
        <v>121</v>
      </c>
      <c r="D59" s="15" t="s">
        <v>111</v>
      </c>
      <c r="E59" s="17">
        <v>50000</v>
      </c>
      <c r="F59" s="17">
        <v>4731435</v>
      </c>
      <c r="G59" s="18">
        <f t="shared" si="0"/>
        <v>1.0131550755219448E-3</v>
      </c>
      <c r="H59" s="19"/>
    </row>
    <row r="60" spans="1:8" x14ac:dyDescent="0.25">
      <c r="A60" s="13"/>
      <c r="B60" s="14" t="s">
        <v>122</v>
      </c>
      <c r="C60" s="15" t="s">
        <v>123</v>
      </c>
      <c r="D60" s="15" t="s">
        <v>111</v>
      </c>
      <c r="E60" s="17">
        <v>37000</v>
      </c>
      <c r="F60" s="17">
        <v>3774791.8</v>
      </c>
      <c r="G60" s="18">
        <f t="shared" si="0"/>
        <v>8.0830645907819035E-4</v>
      </c>
      <c r="H60" s="19"/>
    </row>
    <row r="61" spans="1:8" x14ac:dyDescent="0.25">
      <c r="A61" s="13"/>
      <c r="B61" s="14" t="s">
        <v>124</v>
      </c>
      <c r="C61" s="15" t="s">
        <v>125</v>
      </c>
      <c r="D61" s="15" t="s">
        <v>111</v>
      </c>
      <c r="E61" s="17">
        <v>90000</v>
      </c>
      <c r="F61" s="17">
        <v>9303426</v>
      </c>
      <c r="G61" s="18">
        <f t="shared" si="0"/>
        <v>1.9921679726431461E-3</v>
      </c>
      <c r="H61" s="19"/>
    </row>
    <row r="62" spans="1:8" x14ac:dyDescent="0.25">
      <c r="A62" s="13"/>
      <c r="B62" s="14" t="s">
        <v>126</v>
      </c>
      <c r="C62" s="15" t="s">
        <v>127</v>
      </c>
      <c r="D62" s="15" t="s">
        <v>111</v>
      </c>
      <c r="E62" s="17">
        <v>450000</v>
      </c>
      <c r="F62" s="17">
        <v>45134505</v>
      </c>
      <c r="G62" s="18">
        <f t="shared" si="0"/>
        <v>9.6647746026143431E-3</v>
      </c>
      <c r="H62" s="19"/>
    </row>
    <row r="63" spans="1:8" x14ac:dyDescent="0.25">
      <c r="A63" s="13"/>
      <c r="B63" s="14" t="s">
        <v>128</v>
      </c>
      <c r="C63" s="15" t="s">
        <v>129</v>
      </c>
      <c r="D63" s="15" t="s">
        <v>111</v>
      </c>
      <c r="E63" s="17">
        <v>183500</v>
      </c>
      <c r="F63" s="17">
        <v>18797244.550000001</v>
      </c>
      <c r="G63" s="18">
        <f t="shared" si="0"/>
        <v>4.025105221071348E-3</v>
      </c>
      <c r="H63" s="19"/>
    </row>
    <row r="64" spans="1:8" outlineLevel="1" x14ac:dyDescent="0.25">
      <c r="A64" s="13"/>
      <c r="B64" s="14" t="s">
        <v>130</v>
      </c>
      <c r="C64" s="15" t="s">
        <v>131</v>
      </c>
      <c r="D64" s="15" t="s">
        <v>111</v>
      </c>
      <c r="E64" s="17">
        <v>130000</v>
      </c>
      <c r="F64" s="17">
        <v>13466427</v>
      </c>
      <c r="G64" s="18">
        <f t="shared" si="0"/>
        <v>2.8836027260642394E-3</v>
      </c>
      <c r="H64" s="19"/>
    </row>
    <row r="65" spans="1:8" x14ac:dyDescent="0.25">
      <c r="B65" s="14" t="s">
        <v>132</v>
      </c>
      <c r="C65" s="15" t="s">
        <v>133</v>
      </c>
      <c r="D65" s="15" t="s">
        <v>111</v>
      </c>
      <c r="E65" s="17">
        <v>30000</v>
      </c>
      <c r="F65" s="17">
        <v>3071457</v>
      </c>
      <c r="G65" s="18">
        <f t="shared" si="0"/>
        <v>6.5769946090296193E-4</v>
      </c>
      <c r="H65" s="19"/>
    </row>
    <row r="66" spans="1:8" x14ac:dyDescent="0.25">
      <c r="B66" s="14" t="s">
        <v>134</v>
      </c>
      <c r="C66" s="15" t="s">
        <v>135</v>
      </c>
      <c r="D66" s="15" t="s">
        <v>111</v>
      </c>
      <c r="E66" s="17">
        <v>30000</v>
      </c>
      <c r="F66" s="17">
        <v>2973669</v>
      </c>
      <c r="G66" s="18">
        <f t="shared" si="0"/>
        <v>6.3675984987055E-4</v>
      </c>
      <c r="H66" s="19"/>
    </row>
    <row r="67" spans="1:8" x14ac:dyDescent="0.25">
      <c r="B67" s="14" t="s">
        <v>136</v>
      </c>
      <c r="C67" s="15" t="s">
        <v>137</v>
      </c>
      <c r="D67" s="15" t="s">
        <v>111</v>
      </c>
      <c r="E67" s="17">
        <v>100000</v>
      </c>
      <c r="F67" s="17">
        <v>10139790</v>
      </c>
      <c r="G67" s="18">
        <f t="shared" si="0"/>
        <v>2.1712608760823429E-3</v>
      </c>
      <c r="H67" s="19"/>
    </row>
    <row r="68" spans="1:8" x14ac:dyDescent="0.25">
      <c r="B68" s="14" t="s">
        <v>138</v>
      </c>
      <c r="C68" s="15" t="s">
        <v>139</v>
      </c>
      <c r="D68" s="15" t="s">
        <v>111</v>
      </c>
      <c r="E68" s="17">
        <v>190000</v>
      </c>
      <c r="F68" s="17">
        <v>18100749</v>
      </c>
      <c r="G68" s="18">
        <f t="shared" si="0"/>
        <v>3.8759627301439763E-3</v>
      </c>
      <c r="H68" s="19"/>
    </row>
    <row r="69" spans="1:8" x14ac:dyDescent="0.25">
      <c r="B69" s="14" t="s">
        <v>140</v>
      </c>
      <c r="C69" s="15" t="s">
        <v>141</v>
      </c>
      <c r="D69" s="15" t="s">
        <v>111</v>
      </c>
      <c r="E69" s="17">
        <v>50000</v>
      </c>
      <c r="F69" s="17">
        <v>5040790</v>
      </c>
      <c r="G69" s="18">
        <f t="shared" si="0"/>
        <v>1.0793981050442971E-3</v>
      </c>
      <c r="H69" s="19"/>
    </row>
    <row r="70" spans="1:8" x14ac:dyDescent="0.25">
      <c r="B70" s="14" t="s">
        <v>142</v>
      </c>
      <c r="C70" s="15" t="s">
        <v>143</v>
      </c>
      <c r="D70" s="15" t="s">
        <v>111</v>
      </c>
      <c r="E70" s="17">
        <v>395000</v>
      </c>
      <c r="F70" s="17">
        <v>39894881.5</v>
      </c>
      <c r="G70" s="18">
        <f t="shared" si="0"/>
        <v>8.542799738149533E-3</v>
      </c>
      <c r="H70" s="19"/>
    </row>
    <row r="71" spans="1:8" x14ac:dyDescent="0.25">
      <c r="A71" s="20" t="s">
        <v>144</v>
      </c>
      <c r="B71" s="14" t="s">
        <v>145</v>
      </c>
      <c r="C71" s="15" t="s">
        <v>146</v>
      </c>
      <c r="D71" s="15" t="s">
        <v>111</v>
      </c>
      <c r="E71" s="17">
        <v>10500</v>
      </c>
      <c r="F71" s="17">
        <v>1075902.45</v>
      </c>
      <c r="G71" s="18">
        <f t="shared" ref="G71:G74" si="1">+F71/$F$87</f>
        <v>2.3038592477419542E-4</v>
      </c>
      <c r="H71" s="19"/>
    </row>
    <row r="72" spans="1:8" x14ac:dyDescent="0.25">
      <c r="B72" s="14" t="s">
        <v>147</v>
      </c>
      <c r="C72" s="15" t="s">
        <v>148</v>
      </c>
      <c r="D72" s="15" t="s">
        <v>111</v>
      </c>
      <c r="E72" s="17">
        <v>60000</v>
      </c>
      <c r="F72" s="17">
        <v>6545436</v>
      </c>
      <c r="G72" s="18">
        <f t="shared" si="1"/>
        <v>1.4015920550327873E-3</v>
      </c>
      <c r="H72" s="19"/>
    </row>
    <row r="73" spans="1:8" x14ac:dyDescent="0.25">
      <c r="B73" s="14" t="s">
        <v>149</v>
      </c>
      <c r="C73" s="15" t="s">
        <v>150</v>
      </c>
      <c r="D73" s="15" t="s">
        <v>151</v>
      </c>
      <c r="E73" s="17">
        <v>100</v>
      </c>
      <c r="F73" s="17">
        <v>100103600</v>
      </c>
      <c r="G73" s="18">
        <f t="shared" si="1"/>
        <v>2.1435456773266155E-2</v>
      </c>
      <c r="H73" s="19" t="s">
        <v>152</v>
      </c>
    </row>
    <row r="74" spans="1:8" x14ac:dyDescent="0.25">
      <c r="B74" s="21"/>
      <c r="C74" s="22"/>
      <c r="D74" s="22"/>
      <c r="E74" s="23"/>
      <c r="F74" s="24"/>
      <c r="G74" s="25">
        <f t="shared" si="1"/>
        <v>0</v>
      </c>
      <c r="H74" s="19"/>
    </row>
    <row r="75" spans="1:8" x14ac:dyDescent="0.25">
      <c r="A75" s="26" t="s">
        <v>153</v>
      </c>
      <c r="B75" s="22"/>
      <c r="C75" s="22" t="s">
        <v>154</v>
      </c>
      <c r="D75" s="22"/>
      <c r="E75" s="27"/>
      <c r="F75" s="28">
        <f>SUM(F7:F74)</f>
        <v>4462217927.1400003</v>
      </c>
      <c r="G75" s="29">
        <f>+F75/$F$87</f>
        <v>0.95550688976323306</v>
      </c>
      <c r="H75" s="30"/>
    </row>
    <row r="77" spans="1:8" x14ac:dyDescent="0.25">
      <c r="B77" s="31"/>
      <c r="C77" s="31" t="s">
        <v>155</v>
      </c>
      <c r="D77" s="31"/>
      <c r="E77" s="31"/>
      <c r="F77" s="31" t="s">
        <v>11</v>
      </c>
      <c r="G77" s="32" t="s">
        <v>12</v>
      </c>
    </row>
    <row r="78" spans="1:8" x14ac:dyDescent="0.25">
      <c r="B78" s="33"/>
      <c r="C78" s="22" t="s">
        <v>156</v>
      </c>
      <c r="D78" s="15"/>
      <c r="E78" s="34"/>
      <c r="F78" s="35" t="s">
        <v>157</v>
      </c>
      <c r="G78" s="36">
        <v>0</v>
      </c>
    </row>
    <row r="79" spans="1:8" x14ac:dyDescent="0.25">
      <c r="B79" s="33" t="s">
        <v>158</v>
      </c>
      <c r="C79" s="22" t="s">
        <v>159</v>
      </c>
      <c r="D79" s="22"/>
      <c r="E79" s="27"/>
      <c r="F79" s="17">
        <v>159311034.38</v>
      </c>
      <c r="G79" s="36">
        <f>+F79/$F$87</f>
        <v>3.4113706110038083E-2</v>
      </c>
    </row>
    <row r="80" spans="1:8" x14ac:dyDescent="0.25">
      <c r="B80" s="33"/>
      <c r="C80" s="22" t="s">
        <v>160</v>
      </c>
      <c r="D80" s="15"/>
      <c r="E80" s="34"/>
      <c r="F80" s="27" t="s">
        <v>157</v>
      </c>
      <c r="G80" s="36">
        <v>0</v>
      </c>
    </row>
    <row r="81" spans="1:7" x14ac:dyDescent="0.25">
      <c r="B81" s="33"/>
      <c r="C81" s="22" t="s">
        <v>161</v>
      </c>
      <c r="D81" s="15"/>
      <c r="E81" s="34"/>
      <c r="F81" s="27" t="s">
        <v>157</v>
      </c>
      <c r="G81" s="36">
        <v>0</v>
      </c>
    </row>
    <row r="82" spans="1:7" x14ac:dyDescent="0.25">
      <c r="B82" s="33"/>
      <c r="C82" s="22" t="s">
        <v>162</v>
      </c>
      <c r="D82" s="15"/>
      <c r="E82" s="34"/>
      <c r="F82" s="27" t="s">
        <v>157</v>
      </c>
      <c r="G82" s="36">
        <v>0</v>
      </c>
    </row>
    <row r="83" spans="1:7" x14ac:dyDescent="0.25">
      <c r="B83" s="15" t="s">
        <v>153</v>
      </c>
      <c r="C83" s="15" t="s">
        <v>163</v>
      </c>
      <c r="D83" s="15"/>
      <c r="E83" s="34"/>
      <c r="F83" s="17">
        <v>48471825.439999998</v>
      </c>
      <c r="G83" s="36">
        <f>+F83/$F$87</f>
        <v>1.0379404126728935E-2</v>
      </c>
    </row>
    <row r="84" spans="1:7" x14ac:dyDescent="0.25">
      <c r="B84" s="33"/>
      <c r="C84" s="15"/>
      <c r="D84" s="15"/>
      <c r="E84" s="34"/>
      <c r="F84" s="35"/>
      <c r="G84" s="36"/>
    </row>
    <row r="85" spans="1:7" x14ac:dyDescent="0.25">
      <c r="B85" s="33"/>
      <c r="C85" s="15" t="s">
        <v>164</v>
      </c>
      <c r="D85" s="15"/>
      <c r="E85" s="34"/>
      <c r="F85" s="37">
        <f>SUM(F78:F84)</f>
        <v>207782859.81999999</v>
      </c>
      <c r="G85" s="36">
        <f>+F85/$F$87</f>
        <v>4.4493110236767018E-2</v>
      </c>
    </row>
    <row r="86" spans="1:7" x14ac:dyDescent="0.25">
      <c r="A86" s="38" t="s">
        <v>165</v>
      </c>
      <c r="B86" s="33"/>
      <c r="C86" s="15"/>
      <c r="D86" s="15"/>
      <c r="E86" s="34"/>
      <c r="F86" s="37"/>
      <c r="G86" s="36"/>
    </row>
    <row r="87" spans="1:7" x14ac:dyDescent="0.25">
      <c r="B87" s="39"/>
      <c r="C87" s="40" t="s">
        <v>166</v>
      </c>
      <c r="D87" s="41"/>
      <c r="E87" s="42"/>
      <c r="F87" s="42">
        <f>+F85+F75</f>
        <v>4670000786.96</v>
      </c>
      <c r="G87" s="43">
        <v>1</v>
      </c>
    </row>
    <row r="88" spans="1:7" x14ac:dyDescent="0.25">
      <c r="F88" s="44"/>
    </row>
    <row r="89" spans="1:7" x14ac:dyDescent="0.25">
      <c r="C89" s="22" t="s">
        <v>167</v>
      </c>
      <c r="D89" s="45">
        <v>17.079999999999998</v>
      </c>
      <c r="F89" s="4">
        <v>0</v>
      </c>
    </row>
    <row r="90" spans="1:7" x14ac:dyDescent="0.25">
      <c r="C90" s="22" t="s">
        <v>168</v>
      </c>
      <c r="D90" s="45">
        <v>8.4600000000000009</v>
      </c>
    </row>
    <row r="91" spans="1:7" x14ac:dyDescent="0.25">
      <c r="C91" s="22" t="s">
        <v>169</v>
      </c>
      <c r="D91" s="45">
        <v>7.38</v>
      </c>
    </row>
    <row r="92" spans="1:7" x14ac:dyDescent="0.25">
      <c r="C92" s="22" t="s">
        <v>170</v>
      </c>
      <c r="D92" s="46">
        <v>16.595099999999999</v>
      </c>
    </row>
    <row r="93" spans="1:7" x14ac:dyDescent="0.25">
      <c r="A93" s="1" t="s">
        <v>16</v>
      </c>
      <c r="C93" s="22" t="s">
        <v>171</v>
      </c>
      <c r="D93" s="46">
        <v>16.386900000000001</v>
      </c>
    </row>
    <row r="94" spans="1:7" x14ac:dyDescent="0.25">
      <c r="A94" s="15" t="s">
        <v>111</v>
      </c>
      <c r="C94" s="22" t="s">
        <v>172</v>
      </c>
      <c r="D94" s="47"/>
    </row>
    <row r="95" spans="1:7" x14ac:dyDescent="0.25">
      <c r="C95" s="22" t="s">
        <v>173</v>
      </c>
      <c r="D95" s="48">
        <v>0</v>
      </c>
    </row>
    <row r="96" spans="1:7" x14ac:dyDescent="0.25">
      <c r="C96" s="22" t="s">
        <v>174</v>
      </c>
      <c r="D96" s="48">
        <v>0</v>
      </c>
      <c r="F96" s="44"/>
      <c r="G96" s="49"/>
    </row>
    <row r="97" spans="2:8" x14ac:dyDescent="0.25">
      <c r="B97" s="50"/>
      <c r="C97" s="13"/>
    </row>
    <row r="98" spans="2:8" x14ac:dyDescent="0.25">
      <c r="F98" s="4"/>
    </row>
    <row r="99" spans="2:8" x14ac:dyDescent="0.25">
      <c r="C99" s="31" t="s">
        <v>175</v>
      </c>
      <c r="D99" s="31"/>
      <c r="E99" s="31"/>
      <c r="F99" s="31"/>
      <c r="G99" s="32"/>
    </row>
    <row r="100" spans="2:8" x14ac:dyDescent="0.25">
      <c r="C100" s="31" t="s">
        <v>176</v>
      </c>
      <c r="D100" s="31"/>
      <c r="E100" s="31"/>
      <c r="F100" s="31" t="s">
        <v>11</v>
      </c>
      <c r="G100" s="32" t="s">
        <v>12</v>
      </c>
    </row>
    <row r="101" spans="2:8" x14ac:dyDescent="0.25">
      <c r="C101" s="22" t="s">
        <v>177</v>
      </c>
      <c r="D101" s="15"/>
      <c r="E101" s="34"/>
      <c r="F101" s="51">
        <f>SUMIF(Table13456768578914[[Industry ]],A93,Table13456768578914[Market Value])</f>
        <v>4063672174.0900002</v>
      </c>
      <c r="G101" s="52">
        <f>+F101/$F$87</f>
        <v>0.8701652011359301</v>
      </c>
    </row>
    <row r="102" spans="2:8" x14ac:dyDescent="0.25">
      <c r="C102" s="15" t="s">
        <v>178</v>
      </c>
      <c r="D102" s="15"/>
      <c r="E102" s="34"/>
      <c r="F102" s="51">
        <f>SUMIF(Table13456768578914[[Industry ]],A94,Table13456768578914[Market Value])</f>
        <v>298442153.05000001</v>
      </c>
      <c r="G102" s="52">
        <f>+F102/$F$87</f>
        <v>6.390623185403678E-2</v>
      </c>
    </row>
    <row r="103" spans="2:8" x14ac:dyDescent="0.25">
      <c r="C103" s="15" t="s">
        <v>179</v>
      </c>
      <c r="D103" s="15"/>
      <c r="E103" s="34"/>
      <c r="F103" s="51">
        <f>SUMIF($E$115:$E$122,C103,H115:H122)</f>
        <v>100103600</v>
      </c>
      <c r="G103" s="52">
        <f>+F103/$F$87</f>
        <v>2.1435456773266155E-2</v>
      </c>
    </row>
    <row r="104" spans="2:8" x14ac:dyDescent="0.25">
      <c r="C104" s="16" t="s">
        <v>180</v>
      </c>
      <c r="D104" s="15"/>
      <c r="E104" s="34"/>
      <c r="F104" s="51">
        <f>SUM(F101:F103)</f>
        <v>4462217927.1400003</v>
      </c>
      <c r="G104" s="53">
        <f>SUM(G101:G103)</f>
        <v>0.95550688976323306</v>
      </c>
    </row>
    <row r="105" spans="2:8" x14ac:dyDescent="0.25">
      <c r="E105" s="1"/>
      <c r="G105" s="1"/>
    </row>
    <row r="106" spans="2:8" x14ac:dyDescent="0.25">
      <c r="C106" s="15" t="s">
        <v>181</v>
      </c>
      <c r="D106" s="15"/>
      <c r="E106" s="34"/>
      <c r="F106" s="51">
        <f t="shared" ref="F106:F112" si="2">SUMIF($E$115:$E$122,C106,H118:H125)</f>
        <v>0</v>
      </c>
      <c r="G106" s="52">
        <f t="shared" ref="G106:G112" si="3">+F106/$F$87</f>
        <v>0</v>
      </c>
      <c r="H106" s="15"/>
    </row>
    <row r="107" spans="2:8" x14ac:dyDescent="0.25">
      <c r="C107" s="15" t="s">
        <v>182</v>
      </c>
      <c r="D107" s="15"/>
      <c r="E107" s="34"/>
      <c r="F107" s="51">
        <f t="shared" si="2"/>
        <v>0</v>
      </c>
      <c r="G107" s="52">
        <f t="shared" si="3"/>
        <v>0</v>
      </c>
      <c r="H107" s="15"/>
    </row>
    <row r="108" spans="2:8" x14ac:dyDescent="0.25">
      <c r="C108" s="15" t="s">
        <v>183</v>
      </c>
      <c r="D108" s="15"/>
      <c r="E108" s="34"/>
      <c r="F108" s="51">
        <f t="shared" si="2"/>
        <v>0</v>
      </c>
      <c r="G108" s="52">
        <f t="shared" si="3"/>
        <v>0</v>
      </c>
      <c r="H108" s="15"/>
    </row>
    <row r="109" spans="2:8" x14ac:dyDescent="0.25">
      <c r="C109" s="15" t="s">
        <v>184</v>
      </c>
      <c r="D109" s="15"/>
      <c r="E109" s="34"/>
      <c r="F109" s="51">
        <f t="shared" si="2"/>
        <v>0</v>
      </c>
      <c r="G109" s="52">
        <f t="shared" si="3"/>
        <v>0</v>
      </c>
      <c r="H109" s="15"/>
    </row>
    <row r="110" spans="2:8" x14ac:dyDescent="0.25">
      <c r="C110" s="15" t="s">
        <v>185</v>
      </c>
      <c r="D110" s="15"/>
      <c r="E110" s="34"/>
      <c r="F110" s="51">
        <f>SUMIF($E$115:$E$122,C110,H122:H129)</f>
        <v>0</v>
      </c>
      <c r="G110" s="52">
        <f t="shared" si="3"/>
        <v>0</v>
      </c>
      <c r="H110" s="15"/>
    </row>
    <row r="111" spans="2:8" x14ac:dyDescent="0.25">
      <c r="C111" s="15" t="s">
        <v>186</v>
      </c>
      <c r="D111" s="15"/>
      <c r="E111" s="34"/>
      <c r="F111" s="51">
        <f t="shared" si="2"/>
        <v>0</v>
      </c>
      <c r="G111" s="52">
        <f t="shared" si="3"/>
        <v>0</v>
      </c>
      <c r="H111" s="15"/>
    </row>
    <row r="112" spans="2:8" x14ac:dyDescent="0.25">
      <c r="C112" s="15" t="s">
        <v>187</v>
      </c>
      <c r="D112" s="15"/>
      <c r="E112" s="34"/>
      <c r="F112" s="51">
        <f t="shared" si="2"/>
        <v>0</v>
      </c>
      <c r="G112" s="52">
        <f t="shared" si="3"/>
        <v>0</v>
      </c>
      <c r="H112" s="15"/>
    </row>
    <row r="115" spans="5:8" x14ac:dyDescent="0.25">
      <c r="E115" s="15" t="s">
        <v>179</v>
      </c>
      <c r="F115" s="15" t="s">
        <v>188</v>
      </c>
      <c r="G115" s="7">
        <f t="shared" ref="G115:G122" si="4">SUMIF($H$7:$H$63,F115,$E$7:$E$63)</f>
        <v>0</v>
      </c>
      <c r="H115" s="54">
        <f t="shared" ref="H115:H122" si="5">SUMIF($H$7:$H$74,F115,$F$7:$F$74)</f>
        <v>0</v>
      </c>
    </row>
    <row r="116" spans="5:8" x14ac:dyDescent="0.25">
      <c r="E116" s="15" t="s">
        <v>179</v>
      </c>
      <c r="F116" s="15" t="s">
        <v>189</v>
      </c>
      <c r="G116" s="7">
        <f t="shared" si="4"/>
        <v>0</v>
      </c>
      <c r="H116" s="54">
        <f t="shared" si="5"/>
        <v>0</v>
      </c>
    </row>
    <row r="117" spans="5:8" x14ac:dyDescent="0.25">
      <c r="E117" s="15" t="s">
        <v>179</v>
      </c>
      <c r="F117" s="16" t="s">
        <v>152</v>
      </c>
      <c r="G117" s="7">
        <f>H117/$F$87</f>
        <v>2.1435456773266155E-2</v>
      </c>
      <c r="H117" s="54">
        <f t="shared" si="5"/>
        <v>100103600</v>
      </c>
    </row>
    <row r="118" spans="5:8" x14ac:dyDescent="0.25">
      <c r="E118" s="15" t="s">
        <v>190</v>
      </c>
      <c r="F118" s="15" t="s">
        <v>191</v>
      </c>
      <c r="G118" s="7">
        <f t="shared" si="4"/>
        <v>0</v>
      </c>
      <c r="H118" s="54">
        <f t="shared" si="5"/>
        <v>0</v>
      </c>
    </row>
    <row r="119" spans="5:8" x14ac:dyDescent="0.25">
      <c r="E119" s="15" t="s">
        <v>181</v>
      </c>
      <c r="F119" s="15" t="s">
        <v>192</v>
      </c>
      <c r="G119" s="7">
        <f t="shared" si="4"/>
        <v>0</v>
      </c>
      <c r="H119" s="54">
        <f t="shared" si="5"/>
        <v>0</v>
      </c>
    </row>
    <row r="120" spans="5:8" x14ac:dyDescent="0.25">
      <c r="E120" s="15" t="s">
        <v>179</v>
      </c>
      <c r="F120" s="15" t="s">
        <v>193</v>
      </c>
      <c r="G120" s="7">
        <f t="shared" si="4"/>
        <v>0</v>
      </c>
      <c r="H120" s="54">
        <f t="shared" si="5"/>
        <v>0</v>
      </c>
    </row>
    <row r="121" spans="5:8" x14ac:dyDescent="0.25">
      <c r="E121" s="15" t="s">
        <v>181</v>
      </c>
      <c r="F121" s="15" t="s">
        <v>194</v>
      </c>
      <c r="G121" s="7">
        <f t="shared" si="4"/>
        <v>0</v>
      </c>
      <c r="H121" s="54">
        <f t="shared" si="5"/>
        <v>0</v>
      </c>
    </row>
    <row r="122" spans="5:8" x14ac:dyDescent="0.25">
      <c r="E122" s="15" t="s">
        <v>179</v>
      </c>
      <c r="F122" s="15" t="s">
        <v>195</v>
      </c>
      <c r="G122" s="7">
        <f t="shared" si="4"/>
        <v>0</v>
      </c>
      <c r="H122" s="54">
        <f t="shared" si="5"/>
        <v>0</v>
      </c>
    </row>
    <row r="123" spans="5:8" x14ac:dyDescent="0.25">
      <c r="G123" s="55">
        <f>SUM(G113:G122)</f>
        <v>2.1435456773266155E-2</v>
      </c>
      <c r="H123" s="1">
        <f>SUM(H113:H122)</f>
        <v>100103600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2024-02-06T11:34:48Z</dcterms:created>
  <dcterms:modified xsi:type="dcterms:W3CDTF">2024-02-06T11:35:00Z</dcterms:modified>
</cp:coreProperties>
</file>