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4-25\Monthly\10. January 2025\11. Website upload Portfolio report\"/>
    </mc:Choice>
  </mc:AlternateContent>
  <xr:revisionPtr revIDLastSave="0" documentId="8_{C5475FEA-F344-4BFF-B4B3-57BD583AF692}" xr6:coauthVersionLast="47" xr6:coauthVersionMax="47" xr10:uidLastSave="{00000000-0000-0000-0000-000000000000}"/>
  <bookViews>
    <workbookView xWindow="-120" yWindow="-120" windowWidth="20730" windowHeight="11040" xr2:uid="{7581A003-9C1B-4B3A-BE5C-860EFC74CD27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#REF!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04" i="1"/>
  <c r="G86" i="1" s="1"/>
  <c r="G102" i="1"/>
  <c r="F102" i="1"/>
  <c r="F92" i="1"/>
  <c r="G88" i="1"/>
  <c r="G87" i="1"/>
  <c r="G80" i="1"/>
  <c r="G79" i="1"/>
  <c r="G72" i="1"/>
  <c r="G71" i="1"/>
  <c r="G64" i="1"/>
  <c r="G63" i="1"/>
  <c r="G56" i="1"/>
  <c r="G55" i="1"/>
  <c r="G48" i="1"/>
  <c r="G47" i="1"/>
  <c r="G40" i="1"/>
  <c r="G39" i="1"/>
  <c r="G32" i="1"/>
  <c r="G31" i="1"/>
  <c r="G25" i="1"/>
  <c r="G24" i="1"/>
  <c r="G23" i="1"/>
  <c r="G19" i="1"/>
  <c r="G17" i="1"/>
  <c r="G16" i="1"/>
  <c r="G15" i="1"/>
  <c r="G9" i="1"/>
  <c r="G8" i="1"/>
  <c r="G7" i="1"/>
  <c r="G10" i="1" l="1"/>
  <c r="G18" i="1"/>
  <c r="G26" i="1"/>
  <c r="G34" i="1"/>
  <c r="G42" i="1"/>
  <c r="G50" i="1"/>
  <c r="G58" i="1"/>
  <c r="G66" i="1"/>
  <c r="G74" i="1"/>
  <c r="G82" i="1"/>
  <c r="G12" i="1"/>
  <c r="G20" i="1"/>
  <c r="G28" i="1"/>
  <c r="G36" i="1"/>
  <c r="G44" i="1"/>
  <c r="G52" i="1"/>
  <c r="G60" i="1"/>
  <c r="G68" i="1"/>
  <c r="G76" i="1"/>
  <c r="G84" i="1"/>
  <c r="G96" i="1"/>
  <c r="G33" i="1"/>
  <c r="G49" i="1"/>
  <c r="G65" i="1"/>
  <c r="G81" i="1"/>
  <c r="G11" i="1"/>
  <c r="G35" i="1"/>
  <c r="G51" i="1"/>
  <c r="G67" i="1"/>
  <c r="G92" i="1"/>
  <c r="G21" i="1"/>
  <c r="G37" i="1"/>
  <c r="G53" i="1"/>
  <c r="G69" i="1"/>
  <c r="G77" i="1"/>
  <c r="G85" i="1"/>
  <c r="G100" i="1"/>
  <c r="G41" i="1"/>
  <c r="G57" i="1"/>
  <c r="G73" i="1"/>
  <c r="G89" i="1"/>
  <c r="G27" i="1"/>
  <c r="G43" i="1"/>
  <c r="G59" i="1"/>
  <c r="G75" i="1"/>
  <c r="G83" i="1"/>
  <c r="G13" i="1"/>
  <c r="G29" i="1"/>
  <c r="G45" i="1"/>
  <c r="G61" i="1"/>
  <c r="G14" i="1"/>
  <c r="G22" i="1"/>
  <c r="G30" i="1"/>
  <c r="G38" i="1"/>
  <c r="G46" i="1"/>
  <c r="G54" i="1"/>
  <c r="G62" i="1"/>
  <c r="G70" i="1"/>
  <c r="G78" i="1"/>
</calcChain>
</file>

<file path=xl/sharedStrings.xml><?xml version="1.0" encoding="utf-8"?>
<sst xmlns="http://schemas.openxmlformats.org/spreadsheetml/2006/main" count="330" uniqueCount="281">
  <si>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</si>
  <si>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</si>
  <si>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</si>
  <si>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</si>
  <si>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</si>
  <si>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</si>
  <si>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</si>
  <si>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</si>
  <si>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</si>
  <si>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</si>
  <si>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</si>
  <si>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</si>
  <si>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</si>
  <si>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</si>
  <si>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</si>
  <si>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</si>
  <si>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</si>
  <si>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</si>
  <si>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</si>
  <si>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</si>
  <si>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</si>
  <si>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</si>
  <si>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</si>
  <si>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</si>
  <si>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</si>
  <si>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</si>
  <si>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</si>
  <si>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</si>
  <si>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</si>
  <si>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</si>
  <si>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</si>
  <si>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</si>
  <si>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</si>
  <si>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</si>
  <si>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</si>
  <si>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</si>
  <si>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</si>
  <si>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</si>
  <si>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</si>
  <si>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</si>
  <si>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</si>
  <si>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</si>
  <si>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</si>
  <si>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</si>
  <si>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</si>
  <si>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</si>
  <si>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</si>
  <si>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</si>
  <si>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</si>
  <si>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</si>
  <si>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</si>
  <si>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</si>
  <si>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</si>
  <si>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</si>
  <si>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</si>
  <si>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</si>
  <si>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</si>
  <si>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</si>
  <si>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</si>
  <si>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</si>
  <si>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</si>
  <si>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</si>
  <si>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</si>
  <si>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</si>
  <si>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</si>
  <si>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</si>
  <si>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</si>
  <si>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</si>
  <si>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</si>
  <si>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</si>
  <si>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</si>
  <si>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</si>
  <si>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</si>
  <si>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</si>
  <si>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</si>
  <si>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</si>
  <si>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</si>
  <si>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</si>
  <si>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</si>
  <si>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</si>
  <si>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</si>
  <si>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</si>
  <si>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</si>
  <si>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</si>
  <si>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</si>
  <si>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</si>
  <si>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</si>
  <si>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</si>
  <si>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</si>
  <si>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</si>
  <si>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</si>
  <si>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</si>
  <si>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</si>
  <si>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</si>
  <si>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</si>
  <si>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</si>
  <si>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</si>
  <si>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</si>
  <si>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</si>
  <si>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</si>
  <si>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</si>
  <si>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</si>
  <si>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</si>
  <si>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</si>
  <si>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</si>
  <si>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</si>
  <si>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</si>
  <si>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</si>
  <si>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</si>
  <si>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</si>
  <si>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</si>
  <si>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</si>
  <si>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</si>
  <si>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</si>
  <si>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</si>
  <si>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</si>
  <si>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</si>
  <si>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</si>
  <si>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</si>
  <si>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</si>
  <si>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</si>
  <si>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</si>
  <si>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</si>
  <si>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</si>
  <si>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</si>
  <si>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</si>
  <si>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</si>
  <si>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</si>
  <si>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</si>
  <si>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</si>
  <si>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</si>
  <si>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</si>
  <si>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</si>
  <si>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</si>
  <si>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</si>
  <si>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</si>
  <si>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</si>
  <si>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</si>
  <si>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</si>
  <si>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</si>
  <si>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</si>
  <si>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</si>
  <si>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</si>
  <si>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</si>
  <si>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</si>
  <si>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</si>
  <si>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</si>
  <si>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</si>
  <si>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</si>
  <si>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</si>
  <si>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</si>
  <si>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</si>
  <si>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</si>
  <si>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</si>
  <si>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</si>
  <si>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INE379A01028</t>
  </si>
  <si>
    <t>ITC HOTELS LTD FV 1</t>
  </si>
  <si>
    <t>INE397D01024</t>
  </si>
  <si>
    <t>BHARTI AIRTEL LTD</t>
  </si>
  <si>
    <t>INE437A01024</t>
  </si>
  <si>
    <t>Apollo Hospitals Enterprise Ltd</t>
  </si>
  <si>
    <t>Hospital activities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</si>
  <si>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</si>
  <si>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</si>
  <si>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</si>
  <si>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</si>
  <si>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</si>
  <si>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</si>
  <si>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</si>
  <si>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</si>
  <si>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</si>
  <si>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</si>
  <si>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</si>
  <si>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</si>
  <si>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</si>
  <si>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</si>
  <si>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</si>
  <si>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</si>
  <si>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</si>
  <si>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</si>
  <si>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</si>
  <si>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</si>
  <si>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</si>
  <si>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</si>
  <si>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</si>
  <si>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</si>
  <si>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</si>
  <si>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</si>
  <si>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</si>
  <si>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</si>
  <si>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</si>
  <si>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</si>
  <si>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</si>
  <si>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</si>
  <si>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</si>
  <si>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</si>
  <si>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</si>
  <si>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</si>
  <si>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</si>
  <si>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</si>
  <si>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</si>
  <si>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</si>
  <si>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</si>
  <si>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</si>
  <si>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</si>
  <si>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</si>
  <si>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</si>
  <si>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</si>
  <si>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</si>
  <si>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</si>
  <si>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</si>
  <si>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</si>
  <si>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</si>
  <si>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</si>
  <si>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</si>
  <si>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</si>
  <si>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</si>
  <si>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</si>
  <si>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</si>
  <si>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</si>
  <si>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</si>
  <si>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</si>
  <si>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</si>
  <si>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</si>
  <si>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</si>
  <si>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</si>
  <si>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</si>
  <si>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</si>
  <si>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</si>
  <si>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</si>
  <si>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</si>
  <si>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</si>
  <si>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</si>
  <si>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02A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</si>
  <si>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</si>
  <si>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</si>
  <si>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</si>
  <si>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</si>
  <si>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</si>
  <si>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</si>
  <si>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</si>
  <si>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</si>
  <si>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</si>
  <si>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</si>
  <si>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</si>
  <si>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</si>
  <si>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</si>
  <si>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</si>
  <si>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</si>
  <si>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</si>
  <si>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</si>
  <si>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</si>
  <si>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</si>
  <si>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</si>
  <si>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>GOI</t>
  </si>
  <si>
    <t xml:space="preserve">Total outstanding exposure to derivatives </t>
  </si>
  <si>
    <t>SDL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</si>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</sst>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9" fillId="2" borderId="8" xfId="0" applyFont="1" applyFill="1" applyBorder="1"/>
    <xf numFmtId="9" fontId="1" fillId="0" borderId="5" xfId="1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4" fillId="0" borderId="5" xfId="2" applyFont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6" fillId="4" borderId="0" xfId="2" applyFont="1" applyFill="1"/>
    <xf numFmtId="164" fontId="11" fillId="4" borderId="0" xfId="3" applyFont="1" applyFill="1" applyBorder="1"/>
    <xf numFmtId="9" fontId="6" fillId="4" borderId="0" xfId="1" applyFont="1" applyFill="1" applyBorder="1"/>
  </cellXfs>
  <cellStyles count="5">
    <cellStyle name="Comma 2" xfId="3" xr:uid="{F9551DE8-04C4-46CC-8327-F3984EA9345A}"/>
    <cellStyle name="Normal" xfId="0" builtinId="0"/>
    <cellStyle name="Normal 2" xfId="2" xr:uid="{A3F68476-F797-4484-8C31-F12C520B8C32}"/>
    <cellStyle name="Percent" xfId="1" builtinId="5"/>
    <cellStyle name="Percent 2" xfId="4" xr:uid="{2D1E3822-033C-44D2-A8DE-5130B883BE0B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E6544-4DF5-44AE-8A4F-7A47BDCD4710}" name="Table13456768563" displayName="Table13456768563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60929A47-BDAE-44F2-9C15-27B6A8C1B91A}" name="ISIN No." dataDxfId="6"/>
    <tableColumn id="2" xr3:uid="{4F2A15FD-9AB2-47A1-9AAA-7AD1BC2603C8}" name="Name of the Instrument" dataDxfId="5"/>
    <tableColumn id="3" xr3:uid="{EA5191A3-DE35-49D9-8BA7-45FA21BD7991}" name="Industry " dataDxfId="4"/>
    <tableColumn id="4" xr3:uid="{31AE19DA-4379-480D-9D4C-FCD073CD90C5}" name="Quantity" dataDxfId="3"/>
    <tableColumn id="5" xr3:uid="{F07C4497-7E70-4549-A018-E4DEBFA9E110}" name="Market Value" dataDxfId="2"/>
    <tableColumn id="6" xr3:uid="{F88C8682-0125-44B0-9B70-E3E6E07E29AA}" name="% of Portfolio" dataDxfId="1" dataCellStyle="Percent">
      <calculatedColumnFormula>+F7/$F$104</calculatedColumnFormula>
    </tableColumn>
    <tableColumn id="7" xr3:uid="{A81CFFFB-1D35-42DA-AFEF-BF11DF0554E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EE50-7144-4E1B-9773-B867F06A2DBA}">
  <sheetPr>
    <tabColor rgb="FF7030A0"/>
  </sheetPr>
  <dimension ref="A2:O146"/>
  <sheetViews>
    <sheetView showGridLines="0" tabSelected="1" zoomScaleNormal="100" zoomScaleSheetLayoutView="89" workbookViewId="0">
      <selection activeCell="C137" sqref="C137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528869.25</v>
      </c>
      <c r="G7" s="17">
        <f t="shared" ref="G7:G70" si="0">+F7/$F$104</f>
        <v>1.2527935177369424E-3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18014</v>
      </c>
      <c r="F8" s="16">
        <v>22789511.399999999</v>
      </c>
      <c r="G8" s="17">
        <f t="shared" si="0"/>
        <v>5.3984140984396703E-2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295</v>
      </c>
      <c r="F9" s="16">
        <v>1791638.25</v>
      </c>
      <c r="G9" s="17">
        <f t="shared" si="0"/>
        <v>4.244059917890025E-3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20418387.600000001</v>
      </c>
      <c r="G10" s="17">
        <f t="shared" si="0"/>
        <v>4.8367386888007506E-2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685</v>
      </c>
      <c r="F11" s="16">
        <v>3732804.75</v>
      </c>
      <c r="G11" s="17">
        <f t="shared" si="0"/>
        <v>8.842324627074967E-3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7100</v>
      </c>
      <c r="F12" s="16">
        <v>3761935</v>
      </c>
      <c r="G12" s="17">
        <f t="shared" si="0"/>
        <v>8.9113288060285682E-3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4153</v>
      </c>
      <c r="F13" s="16">
        <v>14815412.199999999</v>
      </c>
      <c r="G13" s="17">
        <f t="shared" si="0"/>
        <v>3.5094973600300658E-2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11500</v>
      </c>
      <c r="F14" s="16">
        <v>5173275</v>
      </c>
      <c r="G14" s="17">
        <f t="shared" si="0"/>
        <v>1.2254532449127227E-2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8500</v>
      </c>
      <c r="F15" s="16">
        <v>1813815</v>
      </c>
      <c r="G15" s="17">
        <f t="shared" si="0"/>
        <v>4.2965925403566797E-3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19</v>
      </c>
      <c r="E16" s="16">
        <v>12330</v>
      </c>
      <c r="F16" s="16">
        <v>3219363</v>
      </c>
      <c r="G16" s="17">
        <f t="shared" si="0"/>
        <v>7.626076005822149E-3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2604</v>
      </c>
      <c r="F17" s="16">
        <v>6428755.2000000002</v>
      </c>
      <c r="G17" s="17">
        <f t="shared" si="0"/>
        <v>1.5228533029057106E-2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8525</v>
      </c>
      <c r="F18" s="16">
        <v>5066407.5</v>
      </c>
      <c r="G18" s="17">
        <f t="shared" si="0"/>
        <v>1.2001383090837344E-2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40</v>
      </c>
      <c r="E19" s="16">
        <v>18908</v>
      </c>
      <c r="F19" s="16">
        <v>32119965</v>
      </c>
      <c r="G19" s="17">
        <f t="shared" si="0"/>
        <v>7.6086261286579748E-2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3898</v>
      </c>
      <c r="F20" s="16">
        <v>6797917.0999999996</v>
      </c>
      <c r="G20" s="17">
        <f t="shared" si="0"/>
        <v>1.6103009348705965E-2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53</v>
      </c>
      <c r="E21" s="16">
        <v>2650</v>
      </c>
      <c r="F21" s="16">
        <v>3920410</v>
      </c>
      <c r="G21" s="17">
        <f t="shared" si="0"/>
        <v>9.2867267947060374E-3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40</v>
      </c>
      <c r="E22" s="16">
        <v>16593</v>
      </c>
      <c r="F22" s="16">
        <v>12824729.699999999</v>
      </c>
      <c r="G22" s="17">
        <f t="shared" si="0"/>
        <v>3.0379414637717053E-2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365</v>
      </c>
      <c r="F23" s="16">
        <v>1895919.5</v>
      </c>
      <c r="G23" s="17">
        <f t="shared" si="0"/>
        <v>4.491082927871236E-3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650</v>
      </c>
      <c r="F24" s="16">
        <v>2558920</v>
      </c>
      <c r="G24" s="17">
        <f t="shared" si="0"/>
        <v>6.0616085892825425E-3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25</v>
      </c>
      <c r="E25" s="16">
        <v>1300</v>
      </c>
      <c r="F25" s="16">
        <v>405470</v>
      </c>
      <c r="G25" s="17">
        <f t="shared" si="0"/>
        <v>9.6048349877932582E-4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22130</v>
      </c>
      <c r="F26" s="16">
        <v>2979140.6</v>
      </c>
      <c r="G26" s="17">
        <f t="shared" si="0"/>
        <v>7.0570335335377226E-3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53</v>
      </c>
      <c r="E27" s="16">
        <v>2885</v>
      </c>
      <c r="F27" s="16">
        <v>3512054.75</v>
      </c>
      <c r="G27" s="17">
        <f t="shared" si="0"/>
        <v>8.3194086718735068E-3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40</v>
      </c>
      <c r="E28" s="16">
        <v>21242</v>
      </c>
      <c r="F28" s="16">
        <v>26611977.600000001</v>
      </c>
      <c r="G28" s="17">
        <f t="shared" si="0"/>
        <v>6.3038857017005082E-2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3625300</v>
      </c>
      <c r="G29" s="17">
        <f t="shared" si="0"/>
        <v>8.5876657412994554E-3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40</v>
      </c>
      <c r="E30" s="16">
        <v>2203</v>
      </c>
      <c r="F30" s="16">
        <v>2183613.6</v>
      </c>
      <c r="G30" s="17">
        <f t="shared" si="0"/>
        <v>5.1725770846428086E-3</v>
      </c>
      <c r="H30" s="18"/>
    </row>
    <row r="31" spans="1:8" x14ac:dyDescent="0.25">
      <c r="A31" s="13"/>
      <c r="B31" s="14" t="s">
        <v>78</v>
      </c>
      <c r="C31" s="15" t="s">
        <v>79</v>
      </c>
      <c r="D31" s="15" t="s">
        <v>80</v>
      </c>
      <c r="E31" s="16">
        <v>2120</v>
      </c>
      <c r="F31" s="16">
        <v>6338482</v>
      </c>
      <c r="G31" s="17">
        <f t="shared" si="0"/>
        <v>1.5014692500825657E-2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37</v>
      </c>
      <c r="E32" s="16">
        <v>1296</v>
      </c>
      <c r="F32" s="16">
        <v>1666461.6</v>
      </c>
      <c r="G32" s="17">
        <f t="shared" si="0"/>
        <v>3.9475395667975272E-3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16</v>
      </c>
      <c r="E33" s="16">
        <v>9112</v>
      </c>
      <c r="F33" s="16">
        <v>3163686.4</v>
      </c>
      <c r="G33" s="17">
        <f t="shared" si="0"/>
        <v>7.4941884295079038E-3</v>
      </c>
      <c r="H33" s="18"/>
    </row>
    <row r="34" spans="1:8" x14ac:dyDescent="0.25">
      <c r="A34" s="13"/>
      <c r="B34" s="14" t="s">
        <v>85</v>
      </c>
      <c r="C34" s="15" t="s">
        <v>86</v>
      </c>
      <c r="D34" s="15" t="s">
        <v>87</v>
      </c>
      <c r="E34" s="16">
        <v>2835</v>
      </c>
      <c r="F34" s="16">
        <v>4206006</v>
      </c>
      <c r="G34" s="17">
        <f t="shared" si="0"/>
        <v>9.9632509403083762E-3</v>
      </c>
      <c r="H34" s="18"/>
    </row>
    <row r="35" spans="1:8" x14ac:dyDescent="0.25">
      <c r="A35" s="13"/>
      <c r="B35" s="14" t="s">
        <v>88</v>
      </c>
      <c r="C35" s="15" t="s">
        <v>89</v>
      </c>
      <c r="D35" s="15" t="s">
        <v>90</v>
      </c>
      <c r="E35" s="16">
        <v>15550</v>
      </c>
      <c r="F35" s="16">
        <v>2754216</v>
      </c>
      <c r="G35" s="17">
        <f t="shared" si="0"/>
        <v>6.5242287224060959E-3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37</v>
      </c>
      <c r="E36" s="16">
        <v>7500</v>
      </c>
      <c r="F36" s="16">
        <v>3168750</v>
      </c>
      <c r="G36" s="17">
        <f t="shared" si="0"/>
        <v>7.5061831621500699E-3</v>
      </c>
      <c r="H36" s="18"/>
    </row>
    <row r="37" spans="1:8" x14ac:dyDescent="0.25">
      <c r="A37" s="13"/>
      <c r="B37" s="14" t="s">
        <v>93</v>
      </c>
      <c r="C37" s="15" t="s">
        <v>94</v>
      </c>
      <c r="D37" s="15" t="s">
        <v>95</v>
      </c>
      <c r="E37" s="16">
        <v>26793</v>
      </c>
      <c r="F37" s="16">
        <v>11989867.5</v>
      </c>
      <c r="G37" s="17">
        <f t="shared" si="0"/>
        <v>2.8401780369202479E-2</v>
      </c>
      <c r="H37" s="18"/>
    </row>
    <row r="38" spans="1:8" x14ac:dyDescent="0.25">
      <c r="A38" s="13"/>
      <c r="B38" s="14" t="s">
        <v>96</v>
      </c>
      <c r="C38" s="15" t="s">
        <v>97</v>
      </c>
      <c r="D38" s="15" t="s">
        <v>98</v>
      </c>
      <c r="E38" s="16">
        <v>5095</v>
      </c>
      <c r="F38" s="16">
        <v>3648529.5</v>
      </c>
      <c r="G38" s="17">
        <f t="shared" si="0"/>
        <v>8.642692133966963E-3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60</v>
      </c>
      <c r="E39" s="16">
        <v>657</v>
      </c>
      <c r="F39" s="16">
        <v>2850821.55</v>
      </c>
      <c r="G39" s="17">
        <f t="shared" si="0"/>
        <v>6.7530694175635701E-3</v>
      </c>
      <c r="H39" s="18"/>
    </row>
    <row r="40" spans="1:8" x14ac:dyDescent="0.25">
      <c r="A40" s="13"/>
      <c r="B40" s="14" t="s">
        <v>101</v>
      </c>
      <c r="C40" s="15" t="s">
        <v>102</v>
      </c>
      <c r="D40" s="15" t="s">
        <v>103</v>
      </c>
      <c r="E40" s="16">
        <v>1195</v>
      </c>
      <c r="F40" s="16">
        <v>1871609</v>
      </c>
      <c r="G40" s="17">
        <f t="shared" si="0"/>
        <v>4.4334958459735004E-3</v>
      </c>
      <c r="H40" s="18"/>
    </row>
    <row r="41" spans="1:8" x14ac:dyDescent="0.25">
      <c r="A41" s="13"/>
      <c r="B41" s="14" t="s">
        <v>104</v>
      </c>
      <c r="C41" s="15" t="s">
        <v>105</v>
      </c>
      <c r="D41" s="15" t="s">
        <v>106</v>
      </c>
      <c r="E41" s="16">
        <v>1025</v>
      </c>
      <c r="F41" s="16">
        <v>1050266.25</v>
      </c>
      <c r="G41" s="17">
        <f t="shared" si="0"/>
        <v>2.487886656102405E-3</v>
      </c>
      <c r="H41" s="18"/>
    </row>
    <row r="42" spans="1:8" x14ac:dyDescent="0.25">
      <c r="A42" s="13"/>
      <c r="B42" s="14" t="s">
        <v>107</v>
      </c>
      <c r="C42" s="15" t="s">
        <v>108</v>
      </c>
      <c r="D42" s="15" t="s">
        <v>109</v>
      </c>
      <c r="E42" s="16">
        <v>705</v>
      </c>
      <c r="F42" s="16">
        <v>2583578.25</v>
      </c>
      <c r="G42" s="17">
        <f t="shared" si="0"/>
        <v>6.1200194266657652E-3</v>
      </c>
      <c r="H42" s="18"/>
    </row>
    <row r="43" spans="1:8" x14ac:dyDescent="0.25">
      <c r="A43" s="13"/>
      <c r="B43" s="14" t="s">
        <v>110</v>
      </c>
      <c r="C43" s="15" t="s">
        <v>111</v>
      </c>
      <c r="D43" s="15" t="s">
        <v>112</v>
      </c>
      <c r="E43" s="16">
        <v>5150</v>
      </c>
      <c r="F43" s="16">
        <v>3453847.5</v>
      </c>
      <c r="G43" s="17">
        <f t="shared" si="0"/>
        <v>8.1815264533756579E-3</v>
      </c>
      <c r="H43" s="18"/>
    </row>
    <row r="44" spans="1:8" x14ac:dyDescent="0.25">
      <c r="A44" s="13"/>
      <c r="B44" s="14" t="s">
        <v>113</v>
      </c>
      <c r="C44" s="15" t="s">
        <v>114</v>
      </c>
      <c r="D44" s="15" t="s">
        <v>115</v>
      </c>
      <c r="E44" s="16">
        <v>7250</v>
      </c>
      <c r="F44" s="16">
        <v>3891437.5</v>
      </c>
      <c r="G44" s="17">
        <f t="shared" si="0"/>
        <v>9.218096296350094E-3</v>
      </c>
      <c r="H44" s="18"/>
    </row>
    <row r="45" spans="1:8" x14ac:dyDescent="0.25">
      <c r="A45" s="13"/>
      <c r="B45" s="14" t="s">
        <v>116</v>
      </c>
      <c r="C45" s="15" t="s">
        <v>117</v>
      </c>
      <c r="D45" s="15" t="s">
        <v>118</v>
      </c>
      <c r="E45" s="16">
        <v>12600</v>
      </c>
      <c r="F45" s="16">
        <v>3308886</v>
      </c>
      <c r="G45" s="17">
        <f t="shared" si="0"/>
        <v>7.8381394488912341E-3</v>
      </c>
      <c r="H45" s="18"/>
    </row>
    <row r="46" spans="1:8" x14ac:dyDescent="0.25">
      <c r="A46" s="13"/>
      <c r="B46" s="14" t="s">
        <v>119</v>
      </c>
      <c r="C46" s="15" t="s">
        <v>120</v>
      </c>
      <c r="D46" s="15" t="s">
        <v>25</v>
      </c>
      <c r="E46" s="16">
        <v>400</v>
      </c>
      <c r="F46" s="16">
        <v>2365660</v>
      </c>
      <c r="G46" s="17">
        <f t="shared" si="0"/>
        <v>5.6038113639043582E-3</v>
      </c>
      <c r="H46" s="18"/>
    </row>
    <row r="47" spans="1:8" x14ac:dyDescent="0.25">
      <c r="A47" s="13"/>
      <c r="B47" s="14" t="s">
        <v>121</v>
      </c>
      <c r="C47" s="15" t="s">
        <v>122</v>
      </c>
      <c r="D47" s="15" t="s">
        <v>123</v>
      </c>
      <c r="E47" s="16">
        <v>842</v>
      </c>
      <c r="F47" s="16">
        <v>4319165.3</v>
      </c>
      <c r="G47" s="17">
        <f t="shared" si="0"/>
        <v>1.0231304410067962E-2</v>
      </c>
      <c r="H47" s="18"/>
    </row>
    <row r="48" spans="1:8" x14ac:dyDescent="0.25">
      <c r="A48" s="13"/>
      <c r="B48" s="14" t="s">
        <v>124</v>
      </c>
      <c r="C48" s="15" t="s">
        <v>125</v>
      </c>
      <c r="D48" s="15" t="s">
        <v>40</v>
      </c>
      <c r="E48" s="16">
        <v>1729</v>
      </c>
      <c r="F48" s="16">
        <v>3287347.7</v>
      </c>
      <c r="G48" s="17">
        <f t="shared" si="0"/>
        <v>7.7871191964884456E-3</v>
      </c>
      <c r="H48" s="18"/>
    </row>
    <row r="49" spans="1:8" x14ac:dyDescent="0.25">
      <c r="A49" s="13"/>
      <c r="B49" s="14" t="s">
        <v>126</v>
      </c>
      <c r="C49" s="15" t="s">
        <v>127</v>
      </c>
      <c r="D49" s="15" t="s">
        <v>40</v>
      </c>
      <c r="E49" s="16">
        <v>11345</v>
      </c>
      <c r="F49" s="16">
        <v>11187304.5</v>
      </c>
      <c r="G49" s="17">
        <f t="shared" si="0"/>
        <v>2.6500656936566693E-2</v>
      </c>
      <c r="H49" s="18"/>
    </row>
    <row r="50" spans="1:8" x14ac:dyDescent="0.25">
      <c r="A50" s="13"/>
      <c r="B50" s="14" t="s">
        <v>128</v>
      </c>
      <c r="C50" s="15" t="s">
        <v>129</v>
      </c>
      <c r="D50" s="15" t="s">
        <v>130</v>
      </c>
      <c r="E50" s="16">
        <v>1180</v>
      </c>
      <c r="F50" s="16">
        <v>2729576</v>
      </c>
      <c r="G50" s="17">
        <f t="shared" si="0"/>
        <v>6.4658611159002571E-3</v>
      </c>
      <c r="H50" s="18"/>
    </row>
    <row r="51" spans="1:8" x14ac:dyDescent="0.25">
      <c r="A51" s="13"/>
      <c r="B51" s="14" t="s">
        <v>131</v>
      </c>
      <c r="C51" s="15" t="s">
        <v>132</v>
      </c>
      <c r="D51" s="15" t="s">
        <v>133</v>
      </c>
      <c r="E51" s="16">
        <v>2365</v>
      </c>
      <c r="F51" s="16">
        <v>862042.5</v>
      </c>
      <c r="G51" s="17">
        <f t="shared" si="0"/>
        <v>2.0420193762706908E-3</v>
      </c>
      <c r="H51" s="18"/>
    </row>
    <row r="52" spans="1:8" x14ac:dyDescent="0.25">
      <c r="A52" s="13"/>
      <c r="B52" s="14" t="s">
        <v>134</v>
      </c>
      <c r="C52" s="15" t="s">
        <v>135</v>
      </c>
      <c r="D52" s="15" t="s">
        <v>136</v>
      </c>
      <c r="E52" s="16">
        <v>15000</v>
      </c>
      <c r="F52" s="16">
        <v>3121350</v>
      </c>
      <c r="G52" s="17">
        <f t="shared" si="0"/>
        <v>7.3939013217127012E-3</v>
      </c>
      <c r="H52" s="18"/>
    </row>
    <row r="53" spans="1:8" x14ac:dyDescent="0.25">
      <c r="A53" s="13"/>
      <c r="B53" s="14" t="s">
        <v>137</v>
      </c>
      <c r="C53" s="15" t="s">
        <v>138</v>
      </c>
      <c r="D53" s="15" t="s">
        <v>139</v>
      </c>
      <c r="E53" s="16">
        <v>15120</v>
      </c>
      <c r="F53" s="16">
        <v>4424868</v>
      </c>
      <c r="G53" s="17">
        <f t="shared" si="0"/>
        <v>1.0481694572413935E-2</v>
      </c>
      <c r="H53" s="18"/>
    </row>
    <row r="54" spans="1:8" x14ac:dyDescent="0.25">
      <c r="A54" s="13"/>
      <c r="B54" s="14" t="s">
        <v>140</v>
      </c>
      <c r="C54" s="15" t="s">
        <v>141</v>
      </c>
      <c r="D54" s="15" t="s">
        <v>142</v>
      </c>
      <c r="E54" s="16">
        <v>3745</v>
      </c>
      <c r="F54" s="16">
        <v>2790212.25</v>
      </c>
      <c r="G54" s="17">
        <f t="shared" si="0"/>
        <v>6.609497186516722E-3</v>
      </c>
      <c r="H54" s="18"/>
    </row>
    <row r="55" spans="1:8" x14ac:dyDescent="0.25">
      <c r="A55" s="13"/>
      <c r="B55" s="14" t="s">
        <v>143</v>
      </c>
      <c r="C55" s="15" t="s">
        <v>144</v>
      </c>
      <c r="D55" s="15" t="s">
        <v>145</v>
      </c>
      <c r="E55" s="16">
        <v>1120</v>
      </c>
      <c r="F55" s="16">
        <v>3909080</v>
      </c>
      <c r="G55" s="17">
        <f t="shared" si="0"/>
        <v>9.2598881185002278E-3</v>
      </c>
      <c r="H55" s="18"/>
    </row>
    <row r="56" spans="1:8" x14ac:dyDescent="0.25">
      <c r="A56" s="13"/>
      <c r="B56" s="14" t="s">
        <v>146</v>
      </c>
      <c r="C56" s="15" t="s">
        <v>147</v>
      </c>
      <c r="D56" s="15" t="s">
        <v>37</v>
      </c>
      <c r="E56" s="16">
        <v>1191</v>
      </c>
      <c r="F56" s="16">
        <v>9391154.0999999996</v>
      </c>
      <c r="G56" s="17">
        <f t="shared" si="0"/>
        <v>2.2245908569176045E-2</v>
      </c>
      <c r="H56" s="18"/>
    </row>
    <row r="57" spans="1:8" x14ac:dyDescent="0.25">
      <c r="A57" s="13"/>
      <c r="B57" s="14" t="s">
        <v>148</v>
      </c>
      <c r="C57" s="15" t="s">
        <v>149</v>
      </c>
      <c r="D57" s="15" t="s">
        <v>53</v>
      </c>
      <c r="E57" s="16">
        <v>1000</v>
      </c>
      <c r="F57" s="16">
        <v>2080450</v>
      </c>
      <c r="G57" s="17">
        <f t="shared" si="0"/>
        <v>4.9282015809688721E-3</v>
      </c>
      <c r="H57" s="18"/>
    </row>
    <row r="58" spans="1:8" x14ac:dyDescent="0.25">
      <c r="A58" s="13"/>
      <c r="B58" s="14" t="s">
        <v>150</v>
      </c>
      <c r="C58" s="15" t="s">
        <v>151</v>
      </c>
      <c r="D58" s="15" t="s">
        <v>152</v>
      </c>
      <c r="E58" s="16">
        <v>75</v>
      </c>
      <c r="F58" s="16">
        <v>1962997.5</v>
      </c>
      <c r="G58" s="17">
        <f t="shared" si="0"/>
        <v>4.6499783137965069E-3</v>
      </c>
      <c r="H58" s="18"/>
    </row>
    <row r="59" spans="1:8" x14ac:dyDescent="0.25">
      <c r="A59" s="13"/>
      <c r="B59" s="14" t="s">
        <v>153</v>
      </c>
      <c r="C59" s="15" t="s">
        <v>154</v>
      </c>
      <c r="D59" s="15" t="s">
        <v>37</v>
      </c>
      <c r="E59" s="16">
        <v>24250</v>
      </c>
      <c r="F59" s="16">
        <v>2822942.5</v>
      </c>
      <c r="G59" s="17">
        <f t="shared" si="0"/>
        <v>6.687029100187084E-3</v>
      </c>
      <c r="H59" s="18"/>
    </row>
    <row r="60" spans="1:8" x14ac:dyDescent="0.25">
      <c r="A60" s="13"/>
      <c r="B60" s="14" t="s">
        <v>155</v>
      </c>
      <c r="C60" s="15" t="s">
        <v>156</v>
      </c>
      <c r="D60" s="15" t="s">
        <v>95</v>
      </c>
      <c r="E60" s="16">
        <v>2479</v>
      </c>
      <c r="F60" s="16">
        <v>403953.05</v>
      </c>
      <c r="G60" s="17">
        <f t="shared" si="0"/>
        <v>9.5689012456305015E-4</v>
      </c>
      <c r="H60" s="18"/>
    </row>
    <row r="61" spans="1:8" x14ac:dyDescent="0.25">
      <c r="A61" s="13"/>
      <c r="B61" s="14" t="s">
        <v>157</v>
      </c>
      <c r="C61" s="15" t="s">
        <v>158</v>
      </c>
      <c r="D61" s="15" t="s">
        <v>16</v>
      </c>
      <c r="E61" s="16">
        <v>8853</v>
      </c>
      <c r="F61" s="16">
        <v>14397633.9</v>
      </c>
      <c r="G61" s="17">
        <f t="shared" si="0"/>
        <v>3.4105334013406249E-2</v>
      </c>
      <c r="H61" s="18"/>
    </row>
    <row r="62" spans="1:8" x14ac:dyDescent="0.25">
      <c r="A62" s="13"/>
      <c r="B62" s="14" t="s">
        <v>159</v>
      </c>
      <c r="C62" s="15" t="s">
        <v>160</v>
      </c>
      <c r="D62" s="15" t="s">
        <v>161</v>
      </c>
      <c r="E62" s="16">
        <v>760</v>
      </c>
      <c r="F62" s="16">
        <v>5175980</v>
      </c>
      <c r="G62" s="17">
        <f t="shared" si="0"/>
        <v>1.2260940094240795E-2</v>
      </c>
      <c r="H62" s="18"/>
    </row>
    <row r="63" spans="1:8" x14ac:dyDescent="0.25">
      <c r="A63" s="13"/>
      <c r="B63" s="14" t="s">
        <v>162</v>
      </c>
      <c r="C63" s="15" t="s">
        <v>163</v>
      </c>
      <c r="D63" s="15" t="s">
        <v>164</v>
      </c>
      <c r="E63" s="16">
        <v>545</v>
      </c>
      <c r="F63" s="16">
        <v>667107.25</v>
      </c>
      <c r="G63" s="17">
        <f t="shared" si="0"/>
        <v>1.5802537932302128E-3</v>
      </c>
      <c r="H63" s="18"/>
    </row>
    <row r="64" spans="1:8" x14ac:dyDescent="0.25">
      <c r="A64" s="13"/>
      <c r="B64" s="14" t="s">
        <v>165</v>
      </c>
      <c r="C64" s="15" t="s">
        <v>166</v>
      </c>
      <c r="D64" s="15" t="s">
        <v>167</v>
      </c>
      <c r="E64" s="16">
        <v>3480</v>
      </c>
      <c r="F64" s="16">
        <v>14311152</v>
      </c>
      <c r="G64" s="17">
        <f t="shared" si="0"/>
        <v>3.3900474374239147E-2</v>
      </c>
      <c r="H64" s="18"/>
    </row>
    <row r="65" spans="1:15" x14ac:dyDescent="0.25">
      <c r="A65" s="13"/>
      <c r="B65" s="14" t="s">
        <v>168</v>
      </c>
      <c r="C65" s="15" t="s">
        <v>169</v>
      </c>
      <c r="D65" s="15" t="s">
        <v>40</v>
      </c>
      <c r="E65" s="16">
        <v>34000</v>
      </c>
      <c r="F65" s="16">
        <v>3171180</v>
      </c>
      <c r="G65" s="17">
        <f t="shared" si="0"/>
        <v>7.5119393830838845E-3</v>
      </c>
      <c r="H65" s="18"/>
    </row>
    <row r="66" spans="1:15" x14ac:dyDescent="0.25">
      <c r="A66" s="13"/>
      <c r="B66" s="14" t="s">
        <v>170</v>
      </c>
      <c r="C66" s="15" t="s">
        <v>171</v>
      </c>
      <c r="D66" s="15" t="s">
        <v>172</v>
      </c>
      <c r="E66" s="16">
        <v>745</v>
      </c>
      <c r="F66" s="16">
        <v>8558150.25</v>
      </c>
      <c r="G66" s="17">
        <f t="shared" si="0"/>
        <v>2.0272676388386719E-2</v>
      </c>
      <c r="H66" s="18"/>
    </row>
    <row r="67" spans="1:15" x14ac:dyDescent="0.25">
      <c r="A67" s="13"/>
      <c r="B67" s="14" t="s">
        <v>173</v>
      </c>
      <c r="C67" s="15" t="s">
        <v>174</v>
      </c>
      <c r="D67" s="15" t="s">
        <v>60</v>
      </c>
      <c r="E67" s="16">
        <v>885</v>
      </c>
      <c r="F67" s="16">
        <v>2175241.5</v>
      </c>
      <c r="G67" s="17">
        <f t="shared" si="0"/>
        <v>5.1527451269144176E-3</v>
      </c>
      <c r="H67" s="18"/>
    </row>
    <row r="68" spans="1:15" x14ac:dyDescent="0.25">
      <c r="A68" s="13"/>
      <c r="B68" s="14" t="s">
        <v>175</v>
      </c>
      <c r="C68" s="15" t="s">
        <v>176</v>
      </c>
      <c r="D68" s="15" t="s">
        <v>177</v>
      </c>
      <c r="E68" s="16">
        <v>850</v>
      </c>
      <c r="F68" s="16">
        <v>2911930</v>
      </c>
      <c r="G68" s="17">
        <f t="shared" si="0"/>
        <v>6.8978240427170507E-3</v>
      </c>
      <c r="H68" s="18"/>
    </row>
    <row r="69" spans="1:15" x14ac:dyDescent="0.25">
      <c r="A69" s="13"/>
      <c r="B69" s="14" t="s">
        <v>178</v>
      </c>
      <c r="C69" s="15" t="s">
        <v>179</v>
      </c>
      <c r="D69" s="15" t="s">
        <v>180</v>
      </c>
      <c r="E69" s="16">
        <v>3250</v>
      </c>
      <c r="F69" s="16">
        <v>1286675</v>
      </c>
      <c r="G69" s="17">
        <f t="shared" si="0"/>
        <v>3.0478952963027823E-3</v>
      </c>
      <c r="H69" s="18"/>
    </row>
    <row r="70" spans="1:15" x14ac:dyDescent="0.25">
      <c r="A70" s="13"/>
      <c r="B70" s="14" t="s">
        <v>181</v>
      </c>
      <c r="C70" s="15" t="s">
        <v>182</v>
      </c>
      <c r="D70" s="15" t="s">
        <v>40</v>
      </c>
      <c r="E70" s="16">
        <v>3450</v>
      </c>
      <c r="F70" s="16">
        <v>1917337.5</v>
      </c>
      <c r="G70" s="17">
        <f t="shared" si="0"/>
        <v>4.5418182118055735E-3</v>
      </c>
      <c r="H70" s="18"/>
    </row>
    <row r="71" spans="1:15" x14ac:dyDescent="0.25">
      <c r="A71" s="13"/>
      <c r="B71" s="14" t="s">
        <v>183</v>
      </c>
      <c r="C71" s="15" t="s">
        <v>184</v>
      </c>
      <c r="D71" s="15" t="s">
        <v>185</v>
      </c>
      <c r="E71" s="16">
        <v>372</v>
      </c>
      <c r="F71" s="16">
        <v>4579561.8</v>
      </c>
      <c r="G71" s="17">
        <f t="shared" ref="G71:G89" si="1">+F71/$F$104</f>
        <v>1.0848135597060564E-2</v>
      </c>
      <c r="H71" s="18"/>
    </row>
    <row r="72" spans="1:15" x14ac:dyDescent="0.25">
      <c r="A72" s="13"/>
      <c r="B72" s="14" t="s">
        <v>186</v>
      </c>
      <c r="C72" s="15" t="s">
        <v>187</v>
      </c>
      <c r="D72" s="15" t="s">
        <v>188</v>
      </c>
      <c r="E72" s="16">
        <v>425</v>
      </c>
      <c r="F72" s="16">
        <v>1480593.75</v>
      </c>
      <c r="G72" s="17">
        <f t="shared" si="1"/>
        <v>3.5072529786933744E-3</v>
      </c>
      <c r="H72" s="18"/>
    </row>
    <row r="73" spans="1:15" x14ac:dyDescent="0.25">
      <c r="A73" s="13"/>
      <c r="B73" s="14" t="s">
        <v>189</v>
      </c>
      <c r="C73" s="15" t="s">
        <v>190</v>
      </c>
      <c r="D73" s="15" t="s">
        <v>191</v>
      </c>
      <c r="E73" s="16">
        <v>100</v>
      </c>
      <c r="F73" s="16">
        <v>280985</v>
      </c>
      <c r="G73" s="17">
        <f t="shared" si="1"/>
        <v>6.6560153871928602E-4</v>
      </c>
      <c r="H73" s="18"/>
    </row>
    <row r="74" spans="1:15" x14ac:dyDescent="0.25">
      <c r="A74" s="13"/>
      <c r="B74" s="14" t="s">
        <v>192</v>
      </c>
      <c r="C74" s="15" t="s">
        <v>193</v>
      </c>
      <c r="D74" s="15" t="s">
        <v>167</v>
      </c>
      <c r="E74" s="16">
        <v>1120</v>
      </c>
      <c r="F74" s="16">
        <v>1875384</v>
      </c>
      <c r="G74" s="17">
        <f t="shared" si="1"/>
        <v>4.4424381233501052E-3</v>
      </c>
      <c r="H74" s="18"/>
    </row>
    <row r="75" spans="1:15" x14ac:dyDescent="0.25">
      <c r="A75" s="13"/>
      <c r="B75" s="14" t="s">
        <v>194</v>
      </c>
      <c r="C75" s="15" t="s">
        <v>195</v>
      </c>
      <c r="D75" s="15" t="s">
        <v>53</v>
      </c>
      <c r="E75" s="16">
        <v>430</v>
      </c>
      <c r="F75" s="16">
        <v>1405713</v>
      </c>
      <c r="G75" s="17">
        <f t="shared" si="1"/>
        <v>3.3298743199733213E-3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196</v>
      </c>
      <c r="C76" s="15" t="s">
        <v>197</v>
      </c>
      <c r="D76" s="15" t="s">
        <v>37</v>
      </c>
      <c r="E76" s="16">
        <v>11000</v>
      </c>
      <c r="F76" s="16">
        <v>5981250</v>
      </c>
      <c r="G76" s="17">
        <f t="shared" si="1"/>
        <v>1.4168475909620545E-2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198</v>
      </c>
      <c r="C77" s="15" t="s">
        <v>199</v>
      </c>
      <c r="D77" s="15" t="s">
        <v>133</v>
      </c>
      <c r="E77" s="16">
        <v>22450</v>
      </c>
      <c r="F77" s="16">
        <v>7273800</v>
      </c>
      <c r="G77" s="17">
        <f t="shared" si="1"/>
        <v>1.7230287995218044E-2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200</v>
      </c>
      <c r="C78" s="15" t="s">
        <v>201</v>
      </c>
      <c r="D78" s="15" t="s">
        <v>202</v>
      </c>
      <c r="E78" s="16">
        <v>9924</v>
      </c>
      <c r="F78" s="16">
        <v>2993574.6</v>
      </c>
      <c r="G78" s="17">
        <f t="shared" si="1"/>
        <v>7.0912250121215404E-3</v>
      </c>
      <c r="H78" s="19"/>
    </row>
    <row r="79" spans="1:15" outlineLevel="1" x14ac:dyDescent="0.25">
      <c r="A79" s="13"/>
      <c r="B79" s="14" t="s">
        <v>203</v>
      </c>
      <c r="C79" s="15" t="s">
        <v>204</v>
      </c>
      <c r="D79" s="15" t="s">
        <v>205</v>
      </c>
      <c r="E79" s="16">
        <v>16250</v>
      </c>
      <c r="F79" s="16">
        <v>3580687.5</v>
      </c>
      <c r="G79" s="17">
        <f t="shared" si="1"/>
        <v>8.4819869732295789E-3</v>
      </c>
      <c r="H79" s="19"/>
    </row>
    <row r="80" spans="1:15" outlineLevel="1" x14ac:dyDescent="0.25">
      <c r="A80" s="13"/>
      <c r="B80" s="14" t="s">
        <v>206</v>
      </c>
      <c r="C80" s="15" t="s">
        <v>207</v>
      </c>
      <c r="D80" s="15" t="s">
        <v>208</v>
      </c>
      <c r="E80" s="16">
        <v>15000</v>
      </c>
      <c r="F80" s="16">
        <v>2118900</v>
      </c>
      <c r="G80" s="17">
        <f t="shared" si="1"/>
        <v>5.0192825253742909E-3</v>
      </c>
      <c r="H80" s="19"/>
    </row>
    <row r="81" spans="1:8" outlineLevel="1" x14ac:dyDescent="0.25">
      <c r="A81" s="13"/>
      <c r="B81" s="14" t="s">
        <v>209</v>
      </c>
      <c r="C81" s="15" t="s">
        <v>210</v>
      </c>
      <c r="D81" s="15" t="s">
        <v>211</v>
      </c>
      <c r="E81" s="16">
        <v>160</v>
      </c>
      <c r="F81" s="16">
        <v>443400</v>
      </c>
      <c r="G81" s="17">
        <f t="shared" si="1"/>
        <v>1.050332659281212E-3</v>
      </c>
      <c r="H81" s="19"/>
    </row>
    <row r="82" spans="1:8" outlineLevel="1" x14ac:dyDescent="0.25">
      <c r="A82" s="13"/>
      <c r="B82" s="14" t="s">
        <v>212</v>
      </c>
      <c r="C82" s="15" t="s">
        <v>213</v>
      </c>
      <c r="D82" s="15" t="s">
        <v>87</v>
      </c>
      <c r="E82" s="16">
        <v>5845</v>
      </c>
      <c r="F82" s="16">
        <v>3729402.25</v>
      </c>
      <c r="G82" s="17">
        <f t="shared" si="1"/>
        <v>8.8342647333600269E-3</v>
      </c>
      <c r="H82" s="19"/>
    </row>
    <row r="83" spans="1:8" outlineLevel="1" x14ac:dyDescent="0.25">
      <c r="A83" s="13"/>
      <c r="B83" s="14" t="s">
        <v>214</v>
      </c>
      <c r="C83" s="15" t="s">
        <v>215</v>
      </c>
      <c r="D83" s="15" t="s">
        <v>216</v>
      </c>
      <c r="E83" s="16">
        <v>34500</v>
      </c>
      <c r="F83" s="16">
        <v>2778975</v>
      </c>
      <c r="G83" s="17">
        <f t="shared" si="1"/>
        <v>6.5828782179206281E-3</v>
      </c>
      <c r="H83" s="19"/>
    </row>
    <row r="84" spans="1:8" outlineLevel="1" x14ac:dyDescent="0.25">
      <c r="A84" s="13"/>
      <c r="B84" s="14" t="s">
        <v>217</v>
      </c>
      <c r="C84" s="15" t="s">
        <v>218</v>
      </c>
      <c r="D84" s="15" t="s">
        <v>219</v>
      </c>
      <c r="E84" s="16">
        <v>740</v>
      </c>
      <c r="F84" s="16">
        <v>4257368</v>
      </c>
      <c r="G84" s="17">
        <f t="shared" si="1"/>
        <v>1.0084918026564582E-2</v>
      </c>
      <c r="H84" s="19"/>
    </row>
    <row r="85" spans="1:8" outlineLevel="1" x14ac:dyDescent="0.25">
      <c r="A85" s="13"/>
      <c r="B85" s="14" t="s">
        <v>220</v>
      </c>
      <c r="C85" s="15" t="s">
        <v>221</v>
      </c>
      <c r="D85" s="15" t="s">
        <v>222</v>
      </c>
      <c r="E85" s="16">
        <v>3110</v>
      </c>
      <c r="F85" s="16">
        <v>4428640</v>
      </c>
      <c r="G85" s="17">
        <f t="shared" si="1"/>
        <v>1.0490629743344942E-2</v>
      </c>
      <c r="H85" s="20"/>
    </row>
    <row r="86" spans="1:8" outlineLevel="1" x14ac:dyDescent="0.25">
      <c r="A86" s="13"/>
      <c r="B86" s="14" t="s">
        <v>223</v>
      </c>
      <c r="C86" s="15" t="s">
        <v>224</v>
      </c>
      <c r="D86" s="15" t="s">
        <v>25</v>
      </c>
      <c r="E86" s="16">
        <v>3675</v>
      </c>
      <c r="F86" s="16">
        <v>6341028.75</v>
      </c>
      <c r="G86" s="17">
        <f t="shared" si="1"/>
        <v>1.5020725280933966E-2</v>
      </c>
      <c r="H86" s="19"/>
    </row>
    <row r="87" spans="1:8" outlineLevel="1" x14ac:dyDescent="0.25">
      <c r="A87" s="13"/>
      <c r="B87" s="14" t="s">
        <v>225</v>
      </c>
      <c r="C87" s="15" t="s">
        <v>226</v>
      </c>
      <c r="D87" s="15" t="s">
        <v>227</v>
      </c>
      <c r="E87" s="16">
        <v>9800</v>
      </c>
      <c r="F87" s="16">
        <v>2695000</v>
      </c>
      <c r="G87" s="17">
        <f t="shared" si="1"/>
        <v>6.3839569615761543E-3</v>
      </c>
      <c r="H87" s="19"/>
    </row>
    <row r="88" spans="1:8" outlineLevel="1" x14ac:dyDescent="0.25">
      <c r="A88" s="13"/>
      <c r="B88" s="14" t="s">
        <v>228</v>
      </c>
      <c r="C88" s="15" t="s">
        <v>229</v>
      </c>
      <c r="D88" s="15" t="s">
        <v>60</v>
      </c>
      <c r="E88" s="16">
        <v>51</v>
      </c>
      <c r="F88" s="16">
        <v>451237.8</v>
      </c>
      <c r="G88" s="17">
        <f t="shared" si="1"/>
        <v>1.068898959048723E-3</v>
      </c>
      <c r="H88" s="19"/>
    </row>
    <row r="89" spans="1:8" outlineLevel="1" x14ac:dyDescent="0.25">
      <c r="A89" s="13"/>
      <c r="B89" s="14" t="s">
        <v>230</v>
      </c>
      <c r="C89" s="15" t="s">
        <v>231</v>
      </c>
      <c r="D89" s="15" t="s">
        <v>232</v>
      </c>
      <c r="E89" s="16">
        <v>1125</v>
      </c>
      <c r="F89" s="16">
        <v>1953112.5</v>
      </c>
      <c r="G89" s="17">
        <f t="shared" si="1"/>
        <v>4.6265625755533973E-3</v>
      </c>
      <c r="H89" s="19"/>
    </row>
    <row r="90" spans="1:8" x14ac:dyDescent="0.25">
      <c r="A90" s="21" t="s">
        <v>233</v>
      </c>
      <c r="B90" s="14"/>
      <c r="C90" s="15"/>
      <c r="D90" s="15"/>
      <c r="E90" s="16"/>
      <c r="F90" s="16"/>
      <c r="G90" s="22"/>
      <c r="H90" s="19"/>
    </row>
    <row r="91" spans="1:8" x14ac:dyDescent="0.25">
      <c r="B91" s="14"/>
      <c r="C91" s="15"/>
      <c r="D91" s="15"/>
      <c r="E91" s="16"/>
      <c r="F91" s="16"/>
      <c r="G91" s="22"/>
      <c r="H91" s="19"/>
    </row>
    <row r="92" spans="1:8" x14ac:dyDescent="0.25">
      <c r="B92" s="23"/>
      <c r="C92" s="23" t="s">
        <v>234</v>
      </c>
      <c r="D92" s="23"/>
      <c r="E92" s="24"/>
      <c r="F92" s="25">
        <f>SUM(F7:F91)</f>
        <v>413801141.80000001</v>
      </c>
      <c r="G92" s="26">
        <f>+F92/$F$104</f>
        <v>0.98021843410102838</v>
      </c>
      <c r="H92" s="27"/>
    </row>
    <row r="94" spans="1:8" x14ac:dyDescent="0.25">
      <c r="A94" s="28" t="s">
        <v>235</v>
      </c>
      <c r="B94" s="29"/>
      <c r="C94" s="29" t="s">
        <v>236</v>
      </c>
      <c r="D94" s="29"/>
      <c r="E94" s="29"/>
      <c r="F94" s="29" t="s">
        <v>11</v>
      </c>
      <c r="G94" s="30" t="s">
        <v>12</v>
      </c>
      <c r="H94" s="29" t="s">
        <v>13</v>
      </c>
    </row>
    <row r="95" spans="1:8" x14ac:dyDescent="0.25">
      <c r="B95" s="31"/>
      <c r="C95" s="23" t="s">
        <v>237</v>
      </c>
      <c r="D95" s="15"/>
      <c r="E95" s="32"/>
      <c r="F95" s="33" t="s">
        <v>238</v>
      </c>
      <c r="G95" s="26">
        <v>0</v>
      </c>
      <c r="H95" s="15"/>
    </row>
    <row r="96" spans="1:8" x14ac:dyDescent="0.25">
      <c r="B96" s="31" t="s">
        <v>239</v>
      </c>
      <c r="C96" s="23" t="s">
        <v>240</v>
      </c>
      <c r="D96" s="23"/>
      <c r="E96" s="24"/>
      <c r="F96" s="16">
        <v>1.33</v>
      </c>
      <c r="G96" s="26">
        <f>+F96/$F$104</f>
        <v>3.1505242148038166E-9</v>
      </c>
      <c r="H96" s="15"/>
    </row>
    <row r="97" spans="1:8" x14ac:dyDescent="0.25">
      <c r="B97" s="31"/>
      <c r="C97" s="23" t="s">
        <v>241</v>
      </c>
      <c r="D97" s="15"/>
      <c r="E97" s="32"/>
      <c r="F97" s="24" t="s">
        <v>238</v>
      </c>
      <c r="G97" s="26">
        <v>0</v>
      </c>
      <c r="H97" s="15"/>
    </row>
    <row r="98" spans="1:8" x14ac:dyDescent="0.25">
      <c r="B98" s="31"/>
      <c r="C98" s="23" t="s">
        <v>242</v>
      </c>
      <c r="D98" s="15"/>
      <c r="E98" s="32"/>
      <c r="F98" s="24" t="s">
        <v>238</v>
      </c>
      <c r="G98" s="26">
        <v>0</v>
      </c>
      <c r="H98" s="15"/>
    </row>
    <row r="99" spans="1:8" x14ac:dyDescent="0.25">
      <c r="B99" s="31"/>
      <c r="C99" s="23" t="s">
        <v>243</v>
      </c>
      <c r="D99" s="15"/>
      <c r="E99" s="32"/>
      <c r="F99" s="24" t="s">
        <v>238</v>
      </c>
      <c r="G99" s="26">
        <v>0</v>
      </c>
      <c r="H99" s="15"/>
    </row>
    <row r="100" spans="1:8" x14ac:dyDescent="0.25">
      <c r="B100" s="15" t="s">
        <v>235</v>
      </c>
      <c r="C100" s="15" t="s">
        <v>244</v>
      </c>
      <c r="D100" s="15"/>
      <c r="E100" s="32"/>
      <c r="F100" s="16">
        <v>8350825.6600000001</v>
      </c>
      <c r="G100" s="26">
        <f>+F100/$F$104</f>
        <v>1.9781562748447414E-2</v>
      </c>
      <c r="H100" s="15"/>
    </row>
    <row r="101" spans="1:8" x14ac:dyDescent="0.25">
      <c r="B101" s="31"/>
      <c r="C101" s="15"/>
      <c r="D101" s="15"/>
      <c r="E101" s="32"/>
      <c r="F101" s="33"/>
      <c r="G101" s="26"/>
      <c r="H101" s="15"/>
    </row>
    <row r="102" spans="1:8" x14ac:dyDescent="0.25">
      <c r="B102" s="31"/>
      <c r="C102" s="15" t="s">
        <v>245</v>
      </c>
      <c r="D102" s="15"/>
      <c r="E102" s="32"/>
      <c r="F102" s="34">
        <f>SUM(F95:F101)</f>
        <v>8350826.9900000002</v>
      </c>
      <c r="G102" s="26">
        <f>+F102/$F$104</f>
        <v>1.9781565898971631E-2</v>
      </c>
      <c r="H102" s="15"/>
    </row>
    <row r="103" spans="1:8" x14ac:dyDescent="0.25">
      <c r="B103" s="31"/>
      <c r="C103" s="15"/>
      <c r="D103" s="15"/>
      <c r="E103" s="32"/>
      <c r="F103" s="34"/>
      <c r="G103" s="26"/>
      <c r="H103" s="15"/>
    </row>
    <row r="104" spans="1:8" x14ac:dyDescent="0.25">
      <c r="B104" s="35"/>
      <c r="C104" s="36" t="s">
        <v>246</v>
      </c>
      <c r="D104" s="37"/>
      <c r="E104" s="38"/>
      <c r="F104" s="38">
        <f>+F102+F92</f>
        <v>422151968.79000002</v>
      </c>
      <c r="G104" s="39">
        <v>1</v>
      </c>
      <c r="H104" s="15"/>
    </row>
    <row r="105" spans="1:8" x14ac:dyDescent="0.25">
      <c r="A105" s="21" t="s">
        <v>247</v>
      </c>
      <c r="F105" s="40"/>
    </row>
    <row r="106" spans="1:8" x14ac:dyDescent="0.25">
      <c r="C106" s="23" t="s">
        <v>248</v>
      </c>
      <c r="D106" s="41"/>
      <c r="F106" s="4">
        <v>0</v>
      </c>
    </row>
    <row r="107" spans="1:8" x14ac:dyDescent="0.25">
      <c r="C107" s="23" t="s">
        <v>249</v>
      </c>
      <c r="D107" s="42"/>
    </row>
    <row r="108" spans="1:8" x14ac:dyDescent="0.25">
      <c r="C108" s="23" t="s">
        <v>250</v>
      </c>
      <c r="D108" s="42"/>
    </row>
    <row r="109" spans="1:8" x14ac:dyDescent="0.25">
      <c r="C109" s="23" t="s">
        <v>251</v>
      </c>
      <c r="D109" s="43">
        <v>26.9953</v>
      </c>
    </row>
    <row r="110" spans="1:8" x14ac:dyDescent="0.25">
      <c r="C110" s="23" t="s">
        <v>252</v>
      </c>
      <c r="D110" s="43">
        <v>27.552800000000001</v>
      </c>
    </row>
    <row r="111" spans="1:8" x14ac:dyDescent="0.25">
      <c r="C111" s="23" t="s">
        <v>253</v>
      </c>
      <c r="D111" s="44"/>
    </row>
    <row r="112" spans="1:8" x14ac:dyDescent="0.25">
      <c r="A112" s="1" t="s">
        <v>254</v>
      </c>
      <c r="C112" s="23" t="s">
        <v>255</v>
      </c>
      <c r="D112" s="42">
        <v>0</v>
      </c>
    </row>
    <row r="113" spans="1:8" x14ac:dyDescent="0.25">
      <c r="A113" s="15" t="s">
        <v>256</v>
      </c>
      <c r="C113" s="23" t="s">
        <v>257</v>
      </c>
      <c r="D113" s="42">
        <v>0</v>
      </c>
      <c r="F113" s="40"/>
      <c r="G113" s="45"/>
    </row>
    <row r="114" spans="1:8" x14ac:dyDescent="0.25">
      <c r="B114" s="46"/>
      <c r="C114" s="13"/>
    </row>
    <row r="115" spans="1:8" x14ac:dyDescent="0.25">
      <c r="F115" s="4"/>
    </row>
    <row r="116" spans="1:8" x14ac:dyDescent="0.25">
      <c r="C116" s="29" t="s">
        <v>258</v>
      </c>
      <c r="D116" s="29"/>
      <c r="E116" s="29"/>
      <c r="F116" s="29"/>
      <c r="G116" s="30"/>
      <c r="H116" s="29"/>
    </row>
    <row r="117" spans="1:8" x14ac:dyDescent="0.25">
      <c r="C117" s="29" t="s">
        <v>259</v>
      </c>
      <c r="D117" s="29"/>
      <c r="E117" s="29"/>
      <c r="F117" s="29" t="s">
        <v>11</v>
      </c>
      <c r="G117" s="30" t="s">
        <v>12</v>
      </c>
      <c r="H117" s="29" t="s">
        <v>13</v>
      </c>
    </row>
    <row r="118" spans="1:8" x14ac:dyDescent="0.25">
      <c r="C118" s="23" t="s">
        <v>260</v>
      </c>
      <c r="D118" s="15"/>
      <c r="E118" s="32"/>
      <c r="F118" s="47">
        <f>SUMIF(Table13456768563[[Industry ]],A112,Table13456768563[Market Value])</f>
        <v>0</v>
      </c>
      <c r="G118" s="48">
        <f>+F118/$F$104</f>
        <v>0</v>
      </c>
      <c r="H118" s="15"/>
    </row>
    <row r="119" spans="1:8" x14ac:dyDescent="0.25">
      <c r="C119" s="15" t="s">
        <v>261</v>
      </c>
      <c r="D119" s="15"/>
      <c r="E119" s="32"/>
      <c r="F119" s="47">
        <f>SUMIF(Table13456768563[[Industry ]],A113,Table13456768563[Market Value])</f>
        <v>0</v>
      </c>
      <c r="G119" s="48">
        <f>+F119/$F$104</f>
        <v>0</v>
      </c>
      <c r="H119" s="15"/>
    </row>
    <row r="120" spans="1:8" x14ac:dyDescent="0.25">
      <c r="C120" s="15" t="s">
        <v>262</v>
      </c>
      <c r="D120" s="15"/>
      <c r="E120" s="32"/>
      <c r="F120" s="47">
        <f>SUMIF($E$132:$E$139,C120,H132:H139)</f>
        <v>0</v>
      </c>
      <c r="G120" s="48">
        <f>+F120/$F$104</f>
        <v>0</v>
      </c>
      <c r="H120" s="15"/>
    </row>
    <row r="121" spans="1:8" x14ac:dyDescent="0.25">
      <c r="C121" s="15" t="s">
        <v>263</v>
      </c>
      <c r="D121" s="15"/>
      <c r="E121" s="32"/>
      <c r="F121" s="47">
        <f t="shared" ref="F121:F129" si="2">SUMIF($E$132:$E$139,C121,H133:H140)</f>
        <v>0</v>
      </c>
      <c r="G121" s="48">
        <f t="shared" ref="G121:G129" si="3">+F121/$F$104</f>
        <v>0</v>
      </c>
      <c r="H121" s="15"/>
    </row>
    <row r="122" spans="1:8" x14ac:dyDescent="0.25">
      <c r="C122" s="15" t="s">
        <v>264</v>
      </c>
      <c r="D122" s="15"/>
      <c r="E122" s="32"/>
      <c r="F122" s="47">
        <f t="shared" si="2"/>
        <v>0</v>
      </c>
      <c r="G122" s="48">
        <f t="shared" si="3"/>
        <v>0</v>
      </c>
      <c r="H122" s="15"/>
    </row>
    <row r="123" spans="1:8" x14ac:dyDescent="0.25">
      <c r="C123" s="15" t="s">
        <v>265</v>
      </c>
      <c r="D123" s="15"/>
      <c r="E123" s="32"/>
      <c r="F123" s="47">
        <f t="shared" si="2"/>
        <v>0</v>
      </c>
      <c r="G123" s="48">
        <f t="shared" si="3"/>
        <v>0</v>
      </c>
      <c r="H123" s="15"/>
    </row>
    <row r="124" spans="1:8" x14ac:dyDescent="0.25">
      <c r="C124" s="15" t="s">
        <v>266</v>
      </c>
      <c r="D124" s="15"/>
      <c r="E124" s="32"/>
      <c r="F124" s="47">
        <f t="shared" si="2"/>
        <v>0</v>
      </c>
      <c r="G124" s="48">
        <f t="shared" si="3"/>
        <v>0</v>
      </c>
      <c r="H124" s="15"/>
    </row>
    <row r="125" spans="1:8" x14ac:dyDescent="0.25">
      <c r="C125" s="15" t="s">
        <v>267</v>
      </c>
      <c r="D125" s="15"/>
      <c r="E125" s="32"/>
      <c r="F125" s="47">
        <f t="shared" si="2"/>
        <v>0</v>
      </c>
      <c r="G125" s="48">
        <f t="shared" si="3"/>
        <v>0</v>
      </c>
      <c r="H125" s="15"/>
    </row>
    <row r="126" spans="1:8" x14ac:dyDescent="0.25">
      <c r="C126" s="15" t="s">
        <v>268</v>
      </c>
      <c r="D126" s="15"/>
      <c r="E126" s="32"/>
      <c r="F126" s="47">
        <f t="shared" si="2"/>
        <v>0</v>
      </c>
      <c r="G126" s="48">
        <f t="shared" si="3"/>
        <v>0</v>
      </c>
      <c r="H126" s="15"/>
    </row>
    <row r="127" spans="1:8" x14ac:dyDescent="0.25">
      <c r="C127" s="15" t="s">
        <v>269</v>
      </c>
      <c r="D127" s="15"/>
      <c r="E127" s="32"/>
      <c r="F127" s="47">
        <f>SUMIF($E$132:$E$139,C127,H139:H146)</f>
        <v>0</v>
      </c>
      <c r="G127" s="48">
        <f t="shared" si="3"/>
        <v>0</v>
      </c>
      <c r="H127" s="15"/>
    </row>
    <row r="128" spans="1:8" x14ac:dyDescent="0.25">
      <c r="C128" s="15" t="s">
        <v>270</v>
      </c>
      <c r="D128" s="15"/>
      <c r="E128" s="32"/>
      <c r="F128" s="47">
        <f t="shared" si="2"/>
        <v>0</v>
      </c>
      <c r="G128" s="48">
        <f t="shared" si="3"/>
        <v>0</v>
      </c>
      <c r="H128" s="15"/>
    </row>
    <row r="129" spans="3:8" x14ac:dyDescent="0.25">
      <c r="C129" s="15" t="s">
        <v>271</v>
      </c>
      <c r="D129" s="15"/>
      <c r="E129" s="32"/>
      <c r="F129" s="47">
        <f t="shared" si="2"/>
        <v>0</v>
      </c>
      <c r="G129" s="48">
        <f t="shared" si="3"/>
        <v>0</v>
      </c>
      <c r="H129" s="15"/>
    </row>
    <row r="131" spans="3:8" s="49" customFormat="1" x14ac:dyDescent="0.25">
      <c r="E131" s="50"/>
      <c r="G131" s="51"/>
    </row>
    <row r="132" spans="3:8" s="49" customFormat="1" x14ac:dyDescent="0.25">
      <c r="E132" s="49" t="s">
        <v>262</v>
      </c>
      <c r="F132" s="49" t="s">
        <v>272</v>
      </c>
      <c r="G132" s="51">
        <f t="shared" ref="G132:G139" si="4">SUMIF($H$7:$H$74,F132,$E$7:$E$74)</f>
        <v>0</v>
      </c>
      <c r="H132" s="49">
        <f t="shared" ref="H132:H139" si="5">SUMIF($H$7:$H$74,F132,$F$7:$F$74)</f>
        <v>0</v>
      </c>
    </row>
    <row r="133" spans="3:8" s="49" customFormat="1" x14ac:dyDescent="0.25">
      <c r="E133" s="49" t="s">
        <v>262</v>
      </c>
      <c r="F133" s="49" t="s">
        <v>273</v>
      </c>
      <c r="G133" s="51">
        <f t="shared" si="4"/>
        <v>0</v>
      </c>
      <c r="H133" s="49">
        <f t="shared" si="5"/>
        <v>0</v>
      </c>
    </row>
    <row r="134" spans="3:8" s="49" customFormat="1" x14ac:dyDescent="0.25">
      <c r="E134" s="49" t="s">
        <v>262</v>
      </c>
      <c r="F134" s="49" t="s">
        <v>274</v>
      </c>
      <c r="G134" s="51">
        <f t="shared" si="4"/>
        <v>0</v>
      </c>
      <c r="H134" s="49">
        <f t="shared" si="5"/>
        <v>0</v>
      </c>
    </row>
    <row r="135" spans="3:8" s="49" customFormat="1" x14ac:dyDescent="0.25">
      <c r="E135" s="49" t="s">
        <v>264</v>
      </c>
      <c r="F135" s="49" t="s">
        <v>275</v>
      </c>
      <c r="G135" s="51">
        <f t="shared" si="4"/>
        <v>0</v>
      </c>
      <c r="H135" s="49">
        <f t="shared" si="5"/>
        <v>0</v>
      </c>
    </row>
    <row r="136" spans="3:8" s="49" customFormat="1" x14ac:dyDescent="0.25">
      <c r="E136" s="49" t="s">
        <v>265</v>
      </c>
      <c r="F136" s="49" t="s">
        <v>276</v>
      </c>
      <c r="G136" s="51">
        <f t="shared" si="4"/>
        <v>0</v>
      </c>
      <c r="H136" s="49">
        <f t="shared" si="5"/>
        <v>0</v>
      </c>
    </row>
    <row r="137" spans="3:8" s="49" customFormat="1" x14ac:dyDescent="0.25">
      <c r="E137" s="49" t="s">
        <v>262</v>
      </c>
      <c r="F137" s="49" t="s">
        <v>277</v>
      </c>
      <c r="G137" s="51">
        <f t="shared" si="4"/>
        <v>0</v>
      </c>
      <c r="H137" s="49">
        <f t="shared" si="5"/>
        <v>0</v>
      </c>
    </row>
    <row r="138" spans="3:8" s="49" customFormat="1" x14ac:dyDescent="0.25">
      <c r="E138" s="49" t="s">
        <v>265</v>
      </c>
      <c r="F138" s="49" t="s">
        <v>278</v>
      </c>
      <c r="G138" s="51">
        <f t="shared" si="4"/>
        <v>0</v>
      </c>
      <c r="H138" s="49">
        <f t="shared" si="5"/>
        <v>0</v>
      </c>
    </row>
    <row r="139" spans="3:8" s="49" customFormat="1" x14ac:dyDescent="0.25">
      <c r="E139" s="49" t="s">
        <v>262</v>
      </c>
      <c r="F139" s="49" t="s">
        <v>279</v>
      </c>
      <c r="G139" s="51">
        <f t="shared" si="4"/>
        <v>0</v>
      </c>
      <c r="H139" s="49">
        <f t="shared" si="5"/>
        <v>0</v>
      </c>
    </row>
    <row r="140" spans="3:8" s="49" customFormat="1" x14ac:dyDescent="0.25">
      <c r="E140" s="50"/>
      <c r="G140" s="51" t="s">
        <v>280</v>
      </c>
      <c r="H140" s="49" t="s">
        <v>280</v>
      </c>
    </row>
    <row r="141" spans="3:8" s="49" customFormat="1" x14ac:dyDescent="0.25">
      <c r="E141" s="50"/>
      <c r="G141" s="51"/>
    </row>
    <row r="142" spans="3:8" s="49" customFormat="1" x14ac:dyDescent="0.25">
      <c r="E142" s="50"/>
      <c r="G142" s="51"/>
    </row>
    <row r="143" spans="3:8" s="49" customFormat="1" x14ac:dyDescent="0.25">
      <c r="E143" s="50"/>
      <c r="G143" s="51"/>
    </row>
    <row r="144" spans="3:8" s="49" customFormat="1" x14ac:dyDescent="0.25">
      <c r="E144" s="50"/>
      <c r="G144" s="51"/>
    </row>
    <row r="145" spans="5:7" s="49" customFormat="1" x14ac:dyDescent="0.25">
      <c r="E145" s="50"/>
      <c r="G145" s="51"/>
    </row>
    <row r="146" spans="5:7" s="49" customFormat="1" x14ac:dyDescent="0.25">
      <c r="E146" s="50"/>
      <c r="G146" s="51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2025-02-05T11:36:54Z</dcterms:created>
  <dcterms:modified xsi:type="dcterms:W3CDTF">2025-02-05T11:37:38Z</dcterms:modified>
</cp:coreProperties>
</file>