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AE53D99E-7100-4214-9478-D495389F2B15}" xr6:coauthVersionLast="47" xr6:coauthVersionMax="47" xr10:uidLastSave="{00000000-0000-0000-0000-000000000000}"/>
  <bookViews>
    <workbookView xWindow="-120" yWindow="-120" windowWidth="20730" windowHeight="11040" xr2:uid="{FA25C8CC-0D0D-4670-B58B-AAC8B347D841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Port_C1!$C$6:$H$136</definedName>
    <definedName name="IN" localSheetId="0">#REF!</definedName>
    <definedName name="IN">#REF!</definedName>
    <definedName name="_xlnm.Print_Area" localSheetId="0">Port_C1!$B$2:$H$175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1" l="1"/>
  <c r="H185" i="1"/>
  <c r="H184" i="1"/>
  <c r="H183" i="1"/>
  <c r="H182" i="1"/>
  <c r="F167" i="1" s="1"/>
  <c r="H181" i="1"/>
  <c r="H180" i="1"/>
  <c r="H179" i="1"/>
  <c r="H178" i="1"/>
  <c r="H177" i="1"/>
  <c r="H187" i="1" s="1"/>
  <c r="F174" i="1"/>
  <c r="F173" i="1"/>
  <c r="F172" i="1"/>
  <c r="F171" i="1"/>
  <c r="F170" i="1"/>
  <c r="F169" i="1"/>
  <c r="F168" i="1"/>
  <c r="F166" i="1"/>
  <c r="F164" i="1"/>
  <c r="F163" i="1"/>
  <c r="F147" i="1"/>
  <c r="F137" i="1"/>
  <c r="F149" i="1" s="1"/>
  <c r="M16" i="1"/>
  <c r="M13" i="1"/>
  <c r="M12" i="1"/>
  <c r="M11" i="1"/>
  <c r="M10" i="1"/>
  <c r="M9" i="1"/>
  <c r="M8" i="1"/>
  <c r="M7" i="1"/>
  <c r="M14" i="1" s="1"/>
  <c r="M17" i="1" s="1"/>
  <c r="H188" i="1" l="1"/>
  <c r="H175" i="1"/>
  <c r="G168" i="1"/>
  <c r="G178" i="1"/>
  <c r="G169" i="1"/>
  <c r="G179" i="1"/>
  <c r="G170" i="1"/>
  <c r="G180" i="1"/>
  <c r="G181" i="1"/>
  <c r="G166" i="1"/>
  <c r="G185" i="1"/>
  <c r="G186" i="1"/>
  <c r="G171" i="1"/>
  <c r="G172" i="1"/>
  <c r="G167" i="1"/>
  <c r="G163" i="1"/>
  <c r="G173" i="1"/>
  <c r="G183" i="1"/>
  <c r="G122" i="1"/>
  <c r="G114" i="1"/>
  <c r="G106" i="1"/>
  <c r="G98" i="1"/>
  <c r="G90" i="1"/>
  <c r="G82" i="1"/>
  <c r="G74" i="1"/>
  <c r="G66" i="1"/>
  <c r="G57" i="1"/>
  <c r="G49" i="1"/>
  <c r="G41" i="1"/>
  <c r="G32" i="1"/>
  <c r="G24" i="1"/>
  <c r="G17" i="1"/>
  <c r="G147" i="1"/>
  <c r="G127" i="1"/>
  <c r="G119" i="1"/>
  <c r="G111" i="1"/>
  <c r="G103" i="1"/>
  <c r="G95" i="1"/>
  <c r="G87" i="1"/>
  <c r="G79" i="1"/>
  <c r="G71" i="1"/>
  <c r="G62" i="1"/>
  <c r="G54" i="1"/>
  <c r="G46" i="1"/>
  <c r="G38" i="1"/>
  <c r="G29" i="1"/>
  <c r="G21" i="1"/>
  <c r="G15" i="1"/>
  <c r="G11" i="1"/>
  <c r="G7" i="1"/>
  <c r="G129" i="1"/>
  <c r="G121" i="1"/>
  <c r="G113" i="1"/>
  <c r="G105" i="1"/>
  <c r="G97" i="1"/>
  <c r="G89" i="1"/>
  <c r="G81" i="1"/>
  <c r="G73" i="1"/>
  <c r="G65" i="1"/>
  <c r="G56" i="1"/>
  <c r="G48" i="1"/>
  <c r="G40" i="1"/>
  <c r="G31" i="1"/>
  <c r="G23" i="1"/>
  <c r="G12" i="1"/>
  <c r="G8" i="1"/>
  <c r="G128" i="1"/>
  <c r="G120" i="1"/>
  <c r="G112" i="1"/>
  <c r="G104" i="1"/>
  <c r="G96" i="1"/>
  <c r="G88" i="1"/>
  <c r="G80" i="1"/>
  <c r="G72" i="1"/>
  <c r="G64" i="1"/>
  <c r="G55" i="1"/>
  <c r="G47" i="1"/>
  <c r="G39" i="1"/>
  <c r="G30" i="1"/>
  <c r="G22" i="1"/>
  <c r="G16" i="1"/>
  <c r="G123" i="1"/>
  <c r="G115" i="1"/>
  <c r="G107" i="1"/>
  <c r="G99" i="1"/>
  <c r="G91" i="1"/>
  <c r="G83" i="1"/>
  <c r="G67" i="1"/>
  <c r="G58" i="1"/>
  <c r="G42" i="1"/>
  <c r="G25" i="1"/>
  <c r="G13" i="1"/>
  <c r="G126" i="1"/>
  <c r="G118" i="1"/>
  <c r="G110" i="1"/>
  <c r="G102" i="1"/>
  <c r="G94" i="1"/>
  <c r="G86" i="1"/>
  <c r="G78" i="1"/>
  <c r="G70" i="1"/>
  <c r="G61" i="1"/>
  <c r="G53" i="1"/>
  <c r="G45" i="1"/>
  <c r="G37" i="1"/>
  <c r="G28" i="1"/>
  <c r="G20" i="1"/>
  <c r="G145" i="1"/>
  <c r="G125" i="1"/>
  <c r="G117" i="1"/>
  <c r="G109" i="1"/>
  <c r="G101" i="1"/>
  <c r="G93" i="1"/>
  <c r="G85" i="1"/>
  <c r="G77" i="1"/>
  <c r="G69" i="1"/>
  <c r="G60" i="1"/>
  <c r="G52" i="1"/>
  <c r="G44" i="1"/>
  <c r="G35" i="1"/>
  <c r="G27" i="1"/>
  <c r="G19" i="1"/>
  <c r="G14" i="1"/>
  <c r="G10" i="1"/>
  <c r="G141" i="1"/>
  <c r="G124" i="1"/>
  <c r="G116" i="1"/>
  <c r="G108" i="1"/>
  <c r="G100" i="1"/>
  <c r="G92" i="1"/>
  <c r="G84" i="1"/>
  <c r="G76" i="1"/>
  <c r="G68" i="1"/>
  <c r="G59" i="1"/>
  <c r="G51" i="1"/>
  <c r="G43" i="1"/>
  <c r="G34" i="1"/>
  <c r="G26" i="1"/>
  <c r="G18" i="1"/>
  <c r="G75" i="1"/>
  <c r="G50" i="1"/>
  <c r="G33" i="1"/>
  <c r="G9" i="1"/>
  <c r="G164" i="1"/>
  <c r="G174" i="1"/>
  <c r="G184" i="1"/>
  <c r="G177" i="1"/>
  <c r="F165" i="1"/>
  <c r="G165" i="1" s="1"/>
  <c r="G182" i="1"/>
  <c r="F175" i="1" l="1"/>
  <c r="G175" i="1"/>
  <c r="G187" i="1"/>
  <c r="G137" i="1"/>
</calcChain>
</file>

<file path=xl/sharedStrings.xml><?xml version="1.0" encoding="utf-8"?>
<sst xmlns="http://schemas.openxmlformats.org/spreadsheetml/2006/main" count="606" uniqueCount="328">
  <si>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</si>
  <si>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</si>
  <si>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</si>
  <si>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</si>
  <si>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</si>
  <si>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</si>
  <si>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</si>
  <si>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</si>
  <si>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</si>
  <si>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</si>
  <si>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</si>
  <si>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</si>
  <si>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</si>
  <si>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</si>
  <si>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</si>
  <si>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</si>
  <si>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</si>
  <si>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</si>
  <si>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CRISIL AAA</t>
  </si>
  <si>
    <t>INE020B08FQ8</t>
  </si>
  <si>
    <t>7.32%RECLimited2035</t>
  </si>
  <si>
    <t>CARE AA+</t>
  </si>
  <si>
    <t>INE031A08699</t>
  </si>
  <si>
    <t>8.41% HUDCO GOI 15 Mar 2029 (GOI Service)</t>
  </si>
  <si>
    <t>INE031A08707</t>
  </si>
  <si>
    <t>8.37% HUDCO GOI 23 Mar 2029 (GOI Service)</t>
  </si>
  <si>
    <t>CARE AAA</t>
  </si>
  <si>
    <t>INE031A08913</t>
  </si>
  <si>
    <t>7.15 HUDCO 25.09.2034</t>
  </si>
  <si>
    <t>[ICRA]AA+</t>
  </si>
  <si>
    <t>INE031A08970</t>
  </si>
  <si>
    <t>6.90 HUDCO 06.05.2030</t>
  </si>
  <si>
    <t>IND AAA</t>
  </si>
  <si>
    <t>INE033L07IJ1</t>
  </si>
  <si>
    <t>7.86 Tata Capital Housing Finance Limited 2029</t>
  </si>
  <si>
    <t>IND AA+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</si>
  <si>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</si>
  <si>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</si>
  <si>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</si>
  <si>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</si>
  <si>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</si>
  <si>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</si>
  <si>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</si>
  <si>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</si>
  <si>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</si>
  <si>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</si>
  <si>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</si>
  <si>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</si>
  <si>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</si>
  <si>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</si>
  <si>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</si>
  <si>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</si>
  <si>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</si>
  <si>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</si>
  <si>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</si>
  <si>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</si>
  <si>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</si>
  <si>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INE053F08320</t>
  </si>
  <si>
    <t>7.45 IRFC 13.10.2028</t>
  </si>
  <si>
    <t>INE053F08346</t>
  </si>
  <si>
    <t>7.67 IRFC 15.12.2033</t>
  </si>
  <si>
    <t>INE053F08353</t>
  </si>
  <si>
    <t>7.57 IRFC 18.04.2029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</si>
  <si>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</si>
  <si>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</si>
  <si>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</si>
  <si>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</si>
  <si>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</si>
  <si>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</si>
  <si>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</si>
  <si>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</si>
  <si>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</si>
  <si>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</si>
  <si>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INE062A08462</t>
  </si>
  <si>
    <t>7.98 SBI Perpetual Call 24-10-2034</t>
  </si>
  <si>
    <t>CRISIL AA+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</si>
  <si>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</si>
  <si>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</si>
  <si>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</si>
  <si>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</si>
  <si>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</si>
  <si>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</si>
  <si>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</si>
  <si>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</si>
  <si>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INE0GGX23010</t>
  </si>
  <si>
    <t>POWERGRID Infrastructure Investment Trust</t>
  </si>
  <si>
    <t>Transmission of electric energy</t>
  </si>
  <si>
    <t>INE0KUG08027</t>
  </si>
  <si>
    <t>7.65 Nabfid 22-12-2038</t>
  </si>
  <si>
    <t>Other monetary intermediation services n.e.c.</t>
  </si>
  <si>
    <t>INE0KUG08076</t>
  </si>
  <si>
    <t>7.03 Nabfid 08.04.2030</t>
  </si>
  <si>
    <t>INE0KUG08100</t>
  </si>
  <si>
    <t>6.86% NABFID 2030</t>
  </si>
  <si>
    <t>INE103A08050</t>
  </si>
  <si>
    <t>7.48 MRPL 14.04.2032</t>
  </si>
  <si>
    <t>INE115A07OF5</t>
  </si>
  <si>
    <t>7.99% LIC Housing 12 July 2029 Put Option (12July2021)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</si>
  <si>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</si>
  <si>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</si>
  <si>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</si>
  <si>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</si>
  <si>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</si>
  <si>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</si>
  <si>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</si>
  <si>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INE115A07QU9</t>
  </si>
  <si>
    <t>7.75 LIC HF 23.08.2029</t>
  </si>
  <si>
    <t>INE115A07RB7</t>
  </si>
  <si>
    <t>7.58 LIC Housing Finance Ltd  19-Jan-2035</t>
  </si>
  <si>
    <t>INE121A07RX9</t>
  </si>
  <si>
    <t>8.60% Chola 05-March-2029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</si>
  <si>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</si>
  <si>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</si>
  <si>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</si>
  <si>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</si>
  <si>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</si>
  <si>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</si>
  <si>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</si>
  <si>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</si>
  <si>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</si>
  <si>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</si>
  <si>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</si>
  <si>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</si>
  <si>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</si>
  <si>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</si>
  <si>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</si>
  <si>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</si>
  <si>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</si>
  <si>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</si>
  <si>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</si>
  <si>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INE134E08ND3</t>
  </si>
  <si>
    <t>7.27 % PFC 2031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</si>
  <si>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</si>
  <si>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</si>
  <si>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</si>
  <si>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</si>
  <si>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</si>
  <si>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</si>
  <si>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</si>
  <si>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</si>
  <si>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</si>
  <si>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</si>
  <si>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</si>
  <si>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INE219X23014</t>
  </si>
  <si>
    <t>India Grid Trust - InvITs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</si>
  <si>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</si>
  <si>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</si>
  <si>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</si>
  <si>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</si>
  <si>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</si>
  <si>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</si>
  <si>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</si>
  <si>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</si>
  <si>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</si>
  <si>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</si>
  <si>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</si>
  <si>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</si>
  <si>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</si>
  <si>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</si>
  <si>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INE238A08518</t>
  </si>
  <si>
    <t>7.27 Axis Bank Infrastructure Bond(26.11.2035)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</si>
  <si>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</si>
  <si>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</si>
  <si>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</si>
  <si>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</si>
  <si>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</si>
  <si>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</si>
  <si>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</si>
  <si>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</si>
  <si>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</si>
  <si>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</si>
  <si>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</si>
  <si>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</si>
  <si>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</si>
  <si>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</si>
  <si>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</si>
  <si>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</si>
  <si>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INE261F08DZ5</t>
  </si>
  <si>
    <t>7.78 NABARD 29-03-2038</t>
  </si>
  <si>
    <t>INE261F08EJ7</t>
  </si>
  <si>
    <t>7.64 NABARD 2029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</si>
  <si>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</si>
  <si>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</si>
  <si>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</si>
  <si>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</si>
  <si>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</si>
  <si>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</si>
  <si>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INE296A07SV1</t>
  </si>
  <si>
    <t>7.82% BAJAJFIN 31 JAN 2034</t>
  </si>
  <si>
    <t>INE306N07NN9</t>
  </si>
  <si>
    <t>7.99 Tata Capital 08.02.2034</t>
  </si>
  <si>
    <t>INE476A08217</t>
  </si>
  <si>
    <t>8.40 Canara Bank Perpetual Call 11-12-2028</t>
  </si>
  <si>
    <t>INE476A08241</t>
  </si>
  <si>
    <t>8.27 Canara Bank Call 29.08.2029</t>
  </si>
  <si>
    <t>02A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</si>
  <si>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</si>
  <si>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</si>
  <si>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</si>
  <si>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</si>
  <si>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</si>
  <si>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</si>
  <si>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INE537P07877</t>
  </si>
  <si>
    <t>7.39% INFRADEBT 27.05.2031</t>
  </si>
  <si>
    <t>NCA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</si>
  <si>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</si>
  <si>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</si>
  <si>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</si>
  <si>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</si>
  <si>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</si>
  <si>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</si>
  <si>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INE556F08LA4</t>
  </si>
  <si>
    <t>6.74 SIDBI Jan 2029</t>
  </si>
  <si>
    <t>INE557F08GA2</t>
  </si>
  <si>
    <t>7.14 NHB 17.11.2034</t>
  </si>
  <si>
    <t>INE572E07266</t>
  </si>
  <si>
    <t>7.5343% PNB Housing Finance Limited 2031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</si>
  <si>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</si>
  <si>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</si>
  <si>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</si>
  <si>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</si>
  <si>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</si>
  <si>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</si>
  <si>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</si>
  <si>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INE685A07173</t>
  </si>
  <si>
    <t>7.80% TORRENT PHARMACEUTICALS LTD NCD 2031-SERIES 4</t>
  </si>
  <si>
    <t>Manufacture of medicinal substances used in the manufacture of pharmaceuticals:</t>
  </si>
  <si>
    <t>INE726G08022</t>
  </si>
  <si>
    <t>8.03 ICICI Prudential Life 19.12.2034 call 19.12.2029</t>
  </si>
  <si>
    <t>Life insurance</t>
  </si>
  <si>
    <t>Infrastructure</t>
  </si>
  <si>
    <t>INE726G08030</t>
  </si>
  <si>
    <t>7.69 ICICI Prudential 2035 (call 28.11.2030)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</si>
  <si>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</si>
  <si>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</si>
  <si>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</si>
  <si>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</si>
  <si>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</si>
  <si>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</si>
  <si>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</si>
  <si>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</si>
  <si>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</si>
  <si>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INE752E08783</t>
  </si>
  <si>
    <t>6.94% POWERGRID 15.04.2035</t>
  </si>
  <si>
    <t>GOI</t>
  </si>
  <si>
    <t>INE795G08035</t>
  </si>
  <si>
    <t>8.05 HDFC Life 09.10.2034</t>
  </si>
  <si>
    <t>SDL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</si>
  <si>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</si>
  <si>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</si>
  <si>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</si>
  <si>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</si>
  <si>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</si>
  <si>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</si>
  <si>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</si>
  <si>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</si>
  <si>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</si>
  <si>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</si>
  <si>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</si>
  <si>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</si>
  <si>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</si>
  <si>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</si>
  <si>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</si>
  <si>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</si>
  <si>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</si>
  <si>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</si>
  <si>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</si>
  <si>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</si>
  <si>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</si>
  <si>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</si>
  <si>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Construction and maintenance of motorways, streets, roads, other vehicular ways</t>
  </si>
  <si>
    <t>INE906B07HM5</t>
  </si>
  <si>
    <t>7.48 NHAI 05.03.2050</t>
  </si>
  <si>
    <t>INE906B07ID2</t>
  </si>
  <si>
    <t>6.98% NHAI 29 June 2035</t>
  </si>
  <si>
    <t>CRISIL AA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</si>
  <si>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</si>
  <si>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</si>
  <si>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</si>
  <si>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</si>
  <si>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</si>
  <si>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</si>
  <si>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</si>
  <si>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</si>
  <si>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INE916DA7SY6</t>
  </si>
  <si>
    <t>Kotak Mahindra Prime Ltd. 7.77% 15 January 2030</t>
  </si>
  <si>
    <t>INE916DA7TF3</t>
  </si>
  <si>
    <t>KMPL 7.264 NCD 14.10.2030</t>
  </si>
  <si>
    <t>INE916DA7TH9</t>
  </si>
  <si>
    <t>7.45% KMPL 2031</t>
  </si>
  <si>
    <t>BWR AAA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</si>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</sst>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0" xfId="1" applyFont="1" applyFill="1"/>
    <xf numFmtId="0" fontId="4" fillId="4" borderId="1" xfId="1" applyFont="1" applyFill="1" applyBorder="1"/>
    <xf numFmtId="164" fontId="4" fillId="4" borderId="1" xfId="2" applyFont="1" applyFill="1" applyBorder="1"/>
    <xf numFmtId="9" fontId="4" fillId="4" borderId="1" xfId="3" applyFont="1" applyFill="1" applyBorder="1"/>
    <xf numFmtId="0" fontId="4" fillId="4" borderId="2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3" xfId="1" applyBorder="1"/>
    <xf numFmtId="165" fontId="0" fillId="0" borderId="3" xfId="2" applyNumberFormat="1" applyFont="1" applyBorder="1"/>
    <xf numFmtId="166" fontId="0" fillId="0" borderId="3" xfId="3" applyNumberFormat="1" applyFont="1" applyFill="1" applyBorder="1"/>
    <xf numFmtId="164" fontId="0" fillId="0" borderId="4" xfId="2" quotePrefix="1" applyFont="1" applyFill="1" applyBorder="1"/>
    <xf numFmtId="164" fontId="8" fillId="2" borderId="0" xfId="2" quotePrefix="1" applyFont="1" applyFill="1" applyBorder="1"/>
    <xf numFmtId="0" fontId="9" fillId="2" borderId="0" xfId="1" applyFont="1" applyFill="1"/>
    <xf numFmtId="0" fontId="9" fillId="2" borderId="0" xfId="0" applyFont="1" applyFill="1" applyAlignment="1">
      <alignment vertical="top"/>
    </xf>
    <xf numFmtId="4" fontId="5" fillId="2" borderId="0" xfId="1" applyNumberFormat="1" applyFont="1" applyFill="1"/>
    <xf numFmtId="0" fontId="8" fillId="3" borderId="0" xfId="0" applyFont="1" applyFill="1"/>
    <xf numFmtId="164" fontId="7" fillId="2" borderId="0" xfId="2" quotePrefix="1" applyFont="1" applyFill="1" applyBorder="1"/>
    <xf numFmtId="0" fontId="2" fillId="0" borderId="3" xfId="1" applyBorder="1" applyAlignment="1">
      <alignment vertical="top"/>
    </xf>
    <xf numFmtId="165" fontId="1" fillId="0" borderId="3" xfId="4" applyNumberFormat="1" applyFont="1" applyFill="1" applyBorder="1" applyAlignment="1">
      <alignment horizontal="right" vertical="top"/>
    </xf>
    <xf numFmtId="0" fontId="0" fillId="0" borderId="3" xfId="2" applyNumberFormat="1" applyFont="1" applyFill="1" applyBorder="1" applyAlignment="1">
      <alignment horizontal="right" vertical="top"/>
    </xf>
    <xf numFmtId="166" fontId="1" fillId="0" borderId="3" xfId="3" applyNumberFormat="1" applyFont="1" applyFill="1" applyBorder="1"/>
    <xf numFmtId="0" fontId="2" fillId="0" borderId="0" xfId="1" applyAlignment="1">
      <alignment vertical="top"/>
    </xf>
    <xf numFmtId="164" fontId="0" fillId="0" borderId="3" xfId="2" applyFont="1" applyBorder="1" applyAlignment="1">
      <alignment horizontal="right" vertical="top"/>
    </xf>
    <xf numFmtId="4" fontId="0" fillId="0" borderId="3" xfId="1" applyNumberFormat="1" applyFont="1" applyBorder="1" applyAlignment="1">
      <alignment horizontal="right" vertical="top"/>
    </xf>
    <xf numFmtId="10" fontId="0" fillId="0" borderId="3" xfId="3" applyNumberFormat="1" applyFont="1" applyBorder="1"/>
    <xf numFmtId="0" fontId="2" fillId="0" borderId="3" xfId="1" quotePrefix="1" applyBorder="1"/>
    <xf numFmtId="166" fontId="1" fillId="0" borderId="0" xfId="3" applyNumberFormat="1" applyFont="1"/>
    <xf numFmtId="0" fontId="3" fillId="4" borderId="0" xfId="1" applyFont="1" applyFill="1"/>
    <xf numFmtId="0" fontId="3" fillId="4" borderId="3" xfId="1" applyFont="1" applyFill="1" applyBorder="1"/>
    <xf numFmtId="166" fontId="3" fillId="4" borderId="3" xfId="3" applyNumberFormat="1" applyFont="1" applyFill="1" applyBorder="1"/>
    <xf numFmtId="0" fontId="5" fillId="0" borderId="0" xfId="1" applyFont="1"/>
    <xf numFmtId="164" fontId="0" fillId="0" borderId="3" xfId="2" applyFont="1" applyBorder="1"/>
    <xf numFmtId="165" fontId="0" fillId="0" borderId="3" xfId="2" applyNumberFormat="1" applyFont="1" applyBorder="1" applyAlignment="1">
      <alignment horizontal="right" vertical="top"/>
    </xf>
    <xf numFmtId="166" fontId="0" fillId="0" borderId="3" xfId="3" applyNumberFormat="1" applyFont="1" applyBorder="1"/>
    <xf numFmtId="165" fontId="10" fillId="0" borderId="3" xfId="2" applyNumberFormat="1" applyFont="1" applyFill="1" applyBorder="1" applyAlignment="1">
      <alignment vertical="center" wrapText="1"/>
    </xf>
    <xf numFmtId="0" fontId="3" fillId="0" borderId="0" xfId="1" applyFont="1"/>
    <xf numFmtId="0" fontId="4" fillId="0" borderId="3" xfId="1" applyFont="1" applyBorder="1" applyAlignment="1">
      <alignment vertical="top"/>
    </xf>
    <xf numFmtId="0" fontId="4" fillId="0" borderId="3" xfId="1" applyFont="1" applyBorder="1"/>
    <xf numFmtId="164" fontId="4" fillId="0" borderId="3" xfId="2" applyFont="1" applyBorder="1"/>
    <xf numFmtId="166" fontId="4" fillId="0" borderId="3" xfId="3" applyNumberFormat="1" applyFont="1" applyBorder="1"/>
    <xf numFmtId="165" fontId="2" fillId="0" borderId="0" xfId="1" applyNumberFormat="1"/>
    <xf numFmtId="164" fontId="0" fillId="0" borderId="3" xfId="0" applyNumberFormat="1" applyBorder="1"/>
    <xf numFmtId="167" fontId="2" fillId="0" borderId="3" xfId="1" applyNumberFormat="1" applyBorder="1" applyAlignment="1">
      <alignment horizontal="right" vertical="top"/>
    </xf>
    <xf numFmtId="164" fontId="11" fillId="0" borderId="3" xfId="2" applyFont="1" applyFill="1" applyBorder="1"/>
    <xf numFmtId="164" fontId="0" fillId="2" borderId="3" xfId="2" applyFont="1" applyFill="1" applyBorder="1" applyAlignment="1">
      <alignment horizontal="right"/>
    </xf>
    <xf numFmtId="9" fontId="0" fillId="0" borderId="0" xfId="3" applyFont="1"/>
    <xf numFmtId="10" fontId="0" fillId="2" borderId="0" xfId="5" applyNumberFormat="1" applyFont="1" applyFill="1" applyBorder="1"/>
    <xf numFmtId="9" fontId="3" fillId="4" borderId="3" xfId="3" applyFont="1" applyFill="1" applyBorder="1"/>
    <xf numFmtId="165" fontId="0" fillId="0" borderId="3" xfId="2" applyNumberFormat="1" applyFont="1" applyBorder="1" applyAlignment="1">
      <alignment vertical="top"/>
    </xf>
    <xf numFmtId="10" fontId="0" fillId="0" borderId="5" xfId="3" applyNumberFormat="1" applyFont="1" applyBorder="1" applyAlignment="1">
      <alignment vertical="center"/>
    </xf>
    <xf numFmtId="9" fontId="0" fillId="0" borderId="5" xfId="3" applyFont="1" applyBorder="1" applyAlignment="1">
      <alignment vertical="center"/>
    </xf>
    <xf numFmtId="164" fontId="2" fillId="0" borderId="3" xfId="1" applyNumberFormat="1" applyBorder="1"/>
    <xf numFmtId="10" fontId="1" fillId="0" borderId="3" xfId="3" applyNumberFormat="1" applyFont="1" applyBorder="1"/>
    <xf numFmtId="164" fontId="2" fillId="0" borderId="0" xfId="1" applyNumberFormat="1"/>
    <xf numFmtId="10" fontId="5" fillId="2" borderId="0" xfId="3" applyNumberFormat="1" applyFont="1" applyFill="1" applyBorder="1"/>
    <xf numFmtId="164" fontId="9" fillId="2" borderId="0" xfId="2" applyFont="1" applyFill="1" applyBorder="1"/>
    <xf numFmtId="10" fontId="3" fillId="2" borderId="0" xfId="3" applyNumberFormat="1" applyFont="1" applyFill="1" applyBorder="1"/>
    <xf numFmtId="2" fontId="3" fillId="2" borderId="0" xfId="1" applyNumberFormat="1" applyFont="1" applyFill="1"/>
    <xf numFmtId="9" fontId="5" fillId="2" borderId="0" xfId="3" applyFont="1" applyFill="1" applyBorder="1"/>
    <xf numFmtId="0" fontId="3" fillId="2" borderId="0" xfId="1" applyFont="1" applyFill="1"/>
  </cellXfs>
  <cellStyles count="6">
    <cellStyle name="Comma 2 13" xfId="2" xr:uid="{DD5D2F2A-A16D-449F-A024-8D0B20396F8F}"/>
    <cellStyle name="Comma 3" xfId="4" xr:uid="{F0648D67-4C9B-444D-97FD-9407412792AB}"/>
    <cellStyle name="Normal" xfId="0" builtinId="0"/>
    <cellStyle name="Normal 2 13" xfId="1" xr:uid="{55584B71-9085-405C-BD67-CBDBE977F68F}"/>
    <cellStyle name="Percent 2 12" xfId="5" xr:uid="{26A9F6D2-E016-4DD6-8783-347F67CCA9B4}"/>
    <cellStyle name="Percent 3" xfId="3" xr:uid="{2E54D6CC-0EC4-4957-A2C1-92CC816B527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F718A0-B5DD-42FC-A637-D947DC82098D}" name="Table1345676857" displayName="Table1345676857" ref="B6:H13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C29BB040-63C5-4062-89E2-F49EAB65DC02}" name="ISIN No." dataDxfId="6"/>
    <tableColumn id="2" xr3:uid="{A7F4EF34-3453-4DDC-A931-40D992C27DEA}" name="Name of the Instrument" dataDxfId="5"/>
    <tableColumn id="3" xr3:uid="{83567805-C767-4B25-AC54-1A1DEF2360AF}" name="Industry " dataDxfId="4"/>
    <tableColumn id="4" xr3:uid="{DB8712FC-1BF9-4452-80D4-5F965A1235A2}" name="Quantity" dataDxfId="3"/>
    <tableColumn id="5" xr3:uid="{66F22651-4A16-45D7-8C70-5911D2A2FB03}" name="Market Value" dataDxfId="2"/>
    <tableColumn id="6" xr3:uid="{EA004784-BD05-476C-8365-BF7A49F51193}" name="% of Portfolio" dataDxfId="1">
      <calculatedColumnFormula>+F7/$F$149</calculatedColumnFormula>
    </tableColumn>
    <tableColumn id="7" xr3:uid="{F8478952-FC1F-4A23-A129-A581DFC4A14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98EB-CB0B-4B78-9907-7E83EE2234CB}">
  <sheetPr>
    <tabColor rgb="FF7030A0"/>
  </sheetPr>
  <dimension ref="A2:N198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3.28515625" style="3" bestFit="1" customWidth="1"/>
    <col min="9" max="9" width="12" style="3" bestFit="1" customWidth="1"/>
    <col min="10" max="10" width="12" style="3" customWidth="1"/>
    <col min="11" max="11" width="12.85546875" style="1" bestFit="1" customWidth="1"/>
    <col min="12" max="12" width="13.7109375" style="1" bestFit="1" customWidth="1"/>
    <col min="13" max="13" width="16.140625" style="1" bestFit="1" customWidth="1"/>
    <col min="14" max="14" width="14" style="1" bestFit="1" customWidth="1"/>
    <col min="15" max="15" width="9.140625" style="3"/>
    <col min="16" max="16" width="10" style="3" bestFit="1" customWidth="1"/>
    <col min="17" max="16384" width="9.140625" style="3"/>
  </cols>
  <sheetData>
    <row r="2" spans="1:13" x14ac:dyDescent="0.25">
      <c r="B2" s="2" t="s">
        <v>0</v>
      </c>
      <c r="D2" s="4" t="s">
        <v>1</v>
      </c>
      <c r="G2" s="6"/>
    </row>
    <row r="3" spans="1:13" x14ac:dyDescent="0.25">
      <c r="A3" s="7" t="s">
        <v>2</v>
      </c>
      <c r="B3" s="2" t="s">
        <v>3</v>
      </c>
      <c r="D3" s="2" t="s">
        <v>4</v>
      </c>
    </row>
    <row r="4" spans="1:13" x14ac:dyDescent="0.25">
      <c r="B4" s="2" t="s">
        <v>5</v>
      </c>
      <c r="D4" s="2" t="s">
        <v>6</v>
      </c>
    </row>
    <row r="6" spans="1:13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3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48997392</v>
      </c>
      <c r="G7" s="18">
        <f t="shared" ref="G7:G70" si="0">+F7/$F$149</f>
        <v>3.1127408556590568E-3</v>
      </c>
      <c r="H7" s="19" t="s">
        <v>17</v>
      </c>
      <c r="L7" s="20" t="s">
        <v>18</v>
      </c>
      <c r="M7" s="21">
        <f t="shared" ref="M7:M13" si="1">SUMIF($H$7:$H$136,L7,$F$7:$F$136)</f>
        <v>3740682193</v>
      </c>
    </row>
    <row r="8" spans="1:13" x14ac:dyDescent="0.25">
      <c r="A8" s="14"/>
      <c r="B8" s="15" t="s">
        <v>19</v>
      </c>
      <c r="C8" s="16" t="s">
        <v>20</v>
      </c>
      <c r="D8" s="16" t="s">
        <v>16</v>
      </c>
      <c r="E8" s="17">
        <v>2500</v>
      </c>
      <c r="F8" s="17">
        <v>247868250</v>
      </c>
      <c r="G8" s="18">
        <f t="shared" si="0"/>
        <v>1.5746748900343777E-2</v>
      </c>
      <c r="H8" s="19" t="s">
        <v>17</v>
      </c>
      <c r="L8" s="20" t="s">
        <v>21</v>
      </c>
      <c r="M8" s="21">
        <f t="shared" si="1"/>
        <v>299698950</v>
      </c>
    </row>
    <row r="9" spans="1:13" x14ac:dyDescent="0.25">
      <c r="A9" s="14"/>
      <c r="B9" s="15" t="s">
        <v>22</v>
      </c>
      <c r="C9" s="16" t="s">
        <v>23</v>
      </c>
      <c r="D9" s="16" t="s">
        <v>16</v>
      </c>
      <c r="E9" s="17">
        <v>65</v>
      </c>
      <c r="F9" s="17">
        <v>67276040</v>
      </c>
      <c r="G9" s="18">
        <f t="shared" si="0"/>
        <v>4.2739596898331428E-3</v>
      </c>
      <c r="H9" s="19" t="s">
        <v>17</v>
      </c>
      <c r="L9" s="20" t="s">
        <v>17</v>
      </c>
      <c r="M9" s="21">
        <f t="shared" si="1"/>
        <v>9450473260</v>
      </c>
    </row>
    <row r="10" spans="1:13" x14ac:dyDescent="0.25">
      <c r="A10" s="14"/>
      <c r="B10" s="15" t="s">
        <v>24</v>
      </c>
      <c r="C10" s="16" t="s">
        <v>25</v>
      </c>
      <c r="D10" s="16" t="s">
        <v>16</v>
      </c>
      <c r="E10" s="17">
        <v>446</v>
      </c>
      <c r="F10" s="17">
        <v>461216628</v>
      </c>
      <c r="G10" s="18">
        <f t="shared" si="0"/>
        <v>2.9300495040325919E-2</v>
      </c>
      <c r="H10" s="19" t="s">
        <v>17</v>
      </c>
      <c r="L10" s="20" t="s">
        <v>26</v>
      </c>
      <c r="M10" s="21">
        <f t="shared" si="1"/>
        <v>612164792</v>
      </c>
    </row>
    <row r="11" spans="1:13" x14ac:dyDescent="0.25">
      <c r="A11" s="14"/>
      <c r="B11" s="15" t="s">
        <v>27</v>
      </c>
      <c r="C11" s="16" t="s">
        <v>28</v>
      </c>
      <c r="D11" s="16" t="s">
        <v>16</v>
      </c>
      <c r="E11" s="17">
        <v>2500</v>
      </c>
      <c r="F11" s="17">
        <v>245348250</v>
      </c>
      <c r="G11" s="18">
        <f t="shared" si="0"/>
        <v>1.5586656564076965E-2</v>
      </c>
      <c r="H11" s="19" t="s">
        <v>17</v>
      </c>
      <c r="L11" s="22" t="s">
        <v>29</v>
      </c>
      <c r="M11" s="21">
        <f t="shared" si="1"/>
        <v>639279653.5</v>
      </c>
    </row>
    <row r="12" spans="1:13" x14ac:dyDescent="0.25">
      <c r="A12" s="14"/>
      <c r="B12" s="15" t="s">
        <v>30</v>
      </c>
      <c r="C12" s="16" t="s">
        <v>31</v>
      </c>
      <c r="D12" s="16" t="s">
        <v>16</v>
      </c>
      <c r="E12" s="17">
        <v>1500</v>
      </c>
      <c r="F12" s="17">
        <v>147428550</v>
      </c>
      <c r="G12" s="18">
        <f t="shared" si="0"/>
        <v>9.365944842035144E-3</v>
      </c>
      <c r="H12" s="19" t="s">
        <v>17</v>
      </c>
      <c r="L12" s="22" t="s">
        <v>32</v>
      </c>
      <c r="M12" s="21">
        <f t="shared" si="1"/>
        <v>0</v>
      </c>
    </row>
    <row r="13" spans="1:13" x14ac:dyDescent="0.25">
      <c r="A13" s="14"/>
      <c r="B13" s="15" t="s">
        <v>33</v>
      </c>
      <c r="C13" s="16" t="s">
        <v>34</v>
      </c>
      <c r="D13" s="16" t="s">
        <v>16</v>
      </c>
      <c r="E13" s="17">
        <v>1000</v>
      </c>
      <c r="F13" s="17">
        <v>101109100</v>
      </c>
      <c r="G13" s="18">
        <f t="shared" si="0"/>
        <v>6.4233301733471271E-3</v>
      </c>
      <c r="H13" s="19" t="s">
        <v>17</v>
      </c>
      <c r="L13" s="1" t="s">
        <v>35</v>
      </c>
      <c r="M13" s="21">
        <f t="shared" si="1"/>
        <v>0</v>
      </c>
    </row>
    <row r="14" spans="1:13" x14ac:dyDescent="0.25">
      <c r="A14" s="14"/>
      <c r="B14" s="15" t="s">
        <v>36</v>
      </c>
      <c r="C14" s="16" t="s">
        <v>37</v>
      </c>
      <c r="D14" s="16" t="s">
        <v>38</v>
      </c>
      <c r="E14" s="17">
        <v>22</v>
      </c>
      <c r="F14" s="17">
        <v>22590942</v>
      </c>
      <c r="G14" s="18">
        <f t="shared" si="0"/>
        <v>1.4351732870031965E-3</v>
      </c>
      <c r="H14" s="19" t="s">
        <v>18</v>
      </c>
      <c r="L14" s="22"/>
      <c r="M14" s="1">
        <f>SUM(M7:M13)</f>
        <v>14742298848.5</v>
      </c>
    </row>
    <row r="15" spans="1:13" x14ac:dyDescent="0.25">
      <c r="A15" s="14"/>
      <c r="B15" s="15" t="s">
        <v>39</v>
      </c>
      <c r="C15" s="16" t="s">
        <v>40</v>
      </c>
      <c r="D15" s="16" t="s">
        <v>38</v>
      </c>
      <c r="E15" s="17">
        <v>500</v>
      </c>
      <c r="F15" s="17">
        <v>50762000</v>
      </c>
      <c r="G15" s="18">
        <f t="shared" si="0"/>
        <v>3.2248441164983849E-3</v>
      </c>
      <c r="H15" s="19" t="s">
        <v>17</v>
      </c>
      <c r="L15" s="22"/>
    </row>
    <row r="16" spans="1:13" x14ac:dyDescent="0.25">
      <c r="A16" s="14"/>
      <c r="B16" s="15" t="s">
        <v>41</v>
      </c>
      <c r="C16" s="16" t="s">
        <v>42</v>
      </c>
      <c r="D16" s="16" t="s">
        <v>38</v>
      </c>
      <c r="E16" s="17">
        <v>100</v>
      </c>
      <c r="F16" s="17">
        <v>98450200</v>
      </c>
      <c r="G16" s="18">
        <f t="shared" si="0"/>
        <v>6.2544136999741796E-3</v>
      </c>
      <c r="H16" s="19" t="s">
        <v>17</v>
      </c>
      <c r="L16" s="22"/>
      <c r="M16" s="23">
        <f>F137</f>
        <v>14755835956.48</v>
      </c>
    </row>
    <row r="17" spans="1:13" x14ac:dyDescent="0.25">
      <c r="A17" s="14"/>
      <c r="B17" s="15" t="s">
        <v>43</v>
      </c>
      <c r="C17" s="16" t="s">
        <v>44</v>
      </c>
      <c r="D17" s="16" t="s">
        <v>38</v>
      </c>
      <c r="E17" s="17">
        <v>1980</v>
      </c>
      <c r="F17" s="17">
        <v>202821498</v>
      </c>
      <c r="G17" s="18">
        <f t="shared" si="0"/>
        <v>1.2884987087283577E-2</v>
      </c>
      <c r="H17" s="19" t="s">
        <v>17</v>
      </c>
      <c r="L17" s="22"/>
      <c r="M17" s="1">
        <f>M14-M16</f>
        <v>-13537107.979999542</v>
      </c>
    </row>
    <row r="18" spans="1:13" x14ac:dyDescent="0.25">
      <c r="A18" s="14"/>
      <c r="B18" s="15" t="s">
        <v>45</v>
      </c>
      <c r="C18" s="16" t="s">
        <v>46</v>
      </c>
      <c r="D18" s="16" t="s">
        <v>38</v>
      </c>
      <c r="E18" s="17">
        <v>450</v>
      </c>
      <c r="F18" s="17">
        <v>45565065</v>
      </c>
      <c r="G18" s="18">
        <f t="shared" si="0"/>
        <v>2.8946895666663347E-3</v>
      </c>
      <c r="H18" s="19" t="s">
        <v>17</v>
      </c>
      <c r="L18" s="22"/>
    </row>
    <row r="19" spans="1:13" x14ac:dyDescent="0.25">
      <c r="A19" s="14"/>
      <c r="B19" s="15" t="s">
        <v>47</v>
      </c>
      <c r="C19" s="16" t="s">
        <v>48</v>
      </c>
      <c r="D19" s="16" t="s">
        <v>16</v>
      </c>
      <c r="E19" s="17">
        <v>50</v>
      </c>
      <c r="F19" s="17">
        <v>51832850</v>
      </c>
      <c r="G19" s="18">
        <f t="shared" si="0"/>
        <v>3.2928738301060503E-3</v>
      </c>
      <c r="H19" s="19" t="s">
        <v>17</v>
      </c>
      <c r="L19" s="22"/>
    </row>
    <row r="20" spans="1:13" x14ac:dyDescent="0.25">
      <c r="A20" s="14"/>
      <c r="B20" s="15" t="s">
        <v>49</v>
      </c>
      <c r="C20" s="16" t="s">
        <v>50</v>
      </c>
      <c r="D20" s="16" t="s">
        <v>16</v>
      </c>
      <c r="E20" s="17">
        <v>6</v>
      </c>
      <c r="F20" s="17">
        <v>6054450</v>
      </c>
      <c r="G20" s="18">
        <f t="shared" si="0"/>
        <v>3.8463136718674691E-4</v>
      </c>
      <c r="H20" s="19" t="s">
        <v>17</v>
      </c>
      <c r="L20" s="22"/>
    </row>
    <row r="21" spans="1:13" x14ac:dyDescent="0.25">
      <c r="A21" s="14"/>
      <c r="B21" s="15" t="s">
        <v>51</v>
      </c>
      <c r="C21" s="16" t="s">
        <v>52</v>
      </c>
      <c r="D21" s="16" t="s">
        <v>16</v>
      </c>
      <c r="E21" s="17">
        <v>95</v>
      </c>
      <c r="F21" s="17">
        <v>95520030</v>
      </c>
      <c r="G21" s="18">
        <f t="shared" si="0"/>
        <v>6.068263794831749E-3</v>
      </c>
      <c r="H21" s="19" t="s">
        <v>17</v>
      </c>
      <c r="L21" s="22"/>
    </row>
    <row r="22" spans="1:13" x14ac:dyDescent="0.25">
      <c r="A22" s="14"/>
      <c r="B22" s="15" t="s">
        <v>53</v>
      </c>
      <c r="C22" s="16" t="s">
        <v>54</v>
      </c>
      <c r="D22" s="16" t="s">
        <v>16</v>
      </c>
      <c r="E22" s="17">
        <v>78</v>
      </c>
      <c r="F22" s="17">
        <v>75365082</v>
      </c>
      <c r="G22" s="18">
        <f t="shared" si="0"/>
        <v>4.7878460517142415E-3</v>
      </c>
      <c r="H22" s="19" t="s">
        <v>17</v>
      </c>
      <c r="L22" s="22"/>
    </row>
    <row r="23" spans="1:13" x14ac:dyDescent="0.25">
      <c r="A23" s="14"/>
      <c r="B23" s="15" t="s">
        <v>55</v>
      </c>
      <c r="C23" s="16" t="s">
        <v>56</v>
      </c>
      <c r="D23" s="16" t="s">
        <v>16</v>
      </c>
      <c r="E23" s="17">
        <v>20</v>
      </c>
      <c r="F23" s="17">
        <v>19670340</v>
      </c>
      <c r="G23" s="18">
        <f t="shared" si="0"/>
        <v>1.2496312245089407E-3</v>
      </c>
      <c r="H23" s="19" t="s">
        <v>17</v>
      </c>
      <c r="L23" s="22"/>
    </row>
    <row r="24" spans="1:13" x14ac:dyDescent="0.25">
      <c r="A24" s="14"/>
      <c r="B24" s="15" t="s">
        <v>57</v>
      </c>
      <c r="C24" s="16" t="s">
        <v>58</v>
      </c>
      <c r="D24" s="16" t="s">
        <v>16</v>
      </c>
      <c r="E24" s="17">
        <v>500</v>
      </c>
      <c r="F24" s="17">
        <v>50374400</v>
      </c>
      <c r="G24" s="18">
        <f t="shared" si="0"/>
        <v>3.2002203904916322E-3</v>
      </c>
      <c r="H24" s="19" t="s">
        <v>17</v>
      </c>
      <c r="L24" s="22"/>
    </row>
    <row r="25" spans="1:13" x14ac:dyDescent="0.25">
      <c r="A25" s="14"/>
      <c r="B25" s="15" t="s">
        <v>59</v>
      </c>
      <c r="C25" s="16" t="s">
        <v>60</v>
      </c>
      <c r="D25" s="16" t="s">
        <v>16</v>
      </c>
      <c r="E25" s="17">
        <v>450</v>
      </c>
      <c r="F25" s="17">
        <v>45822420</v>
      </c>
      <c r="G25" s="18">
        <f t="shared" si="0"/>
        <v>2.911038996507583E-3</v>
      </c>
      <c r="H25" s="19" t="s">
        <v>17</v>
      </c>
      <c r="L25" s="22"/>
    </row>
    <row r="26" spans="1:13" x14ac:dyDescent="0.25">
      <c r="A26" s="14"/>
      <c r="B26" s="15" t="s">
        <v>61</v>
      </c>
      <c r="C26" s="16" t="s">
        <v>62</v>
      </c>
      <c r="D26" s="16" t="s">
        <v>16</v>
      </c>
      <c r="E26" s="17">
        <v>2500</v>
      </c>
      <c r="F26" s="17">
        <v>252775750</v>
      </c>
      <c r="G26" s="18">
        <f t="shared" si="0"/>
        <v>1.6058516019482421E-2</v>
      </c>
      <c r="H26" s="19" t="s">
        <v>17</v>
      </c>
      <c r="L26" s="22"/>
    </row>
    <row r="27" spans="1:13" x14ac:dyDescent="0.25">
      <c r="A27" s="14"/>
      <c r="B27" s="15" t="s">
        <v>63</v>
      </c>
      <c r="C27" s="16" t="s">
        <v>64</v>
      </c>
      <c r="D27" s="16" t="s">
        <v>16</v>
      </c>
      <c r="E27" s="17">
        <v>980</v>
      </c>
      <c r="F27" s="17">
        <v>98274792</v>
      </c>
      <c r="G27" s="18">
        <f t="shared" si="0"/>
        <v>6.2432702569107318E-3</v>
      </c>
      <c r="H27" s="19" t="s">
        <v>17</v>
      </c>
      <c r="L27" s="22"/>
    </row>
    <row r="28" spans="1:13" x14ac:dyDescent="0.25">
      <c r="A28" s="14"/>
      <c r="B28" s="15" t="s">
        <v>65</v>
      </c>
      <c r="C28" s="16" t="s">
        <v>66</v>
      </c>
      <c r="D28" s="16" t="s">
        <v>16</v>
      </c>
      <c r="E28" s="17">
        <v>500</v>
      </c>
      <c r="F28" s="17">
        <v>49991950</v>
      </c>
      <c r="G28" s="18">
        <f t="shared" si="0"/>
        <v>3.1759238373149489E-3</v>
      </c>
      <c r="H28" s="19" t="s">
        <v>17</v>
      </c>
      <c r="L28" s="22"/>
    </row>
    <row r="29" spans="1:13" x14ac:dyDescent="0.25">
      <c r="A29" s="14"/>
      <c r="B29" s="15" t="s">
        <v>67</v>
      </c>
      <c r="C29" s="16" t="s">
        <v>68</v>
      </c>
      <c r="D29" s="16" t="s">
        <v>16</v>
      </c>
      <c r="E29" s="17">
        <v>1500</v>
      </c>
      <c r="F29" s="17">
        <v>147127950</v>
      </c>
      <c r="G29" s="18">
        <f t="shared" si="0"/>
        <v>9.3468481133518883E-3</v>
      </c>
      <c r="H29" s="19" t="s">
        <v>17</v>
      </c>
      <c r="L29" s="22"/>
    </row>
    <row r="30" spans="1:13" x14ac:dyDescent="0.25">
      <c r="A30" s="14"/>
      <c r="B30" s="15" t="s">
        <v>69</v>
      </c>
      <c r="C30" s="16" t="s">
        <v>70</v>
      </c>
      <c r="D30" s="16" t="s">
        <v>16</v>
      </c>
      <c r="E30" s="17">
        <v>2500</v>
      </c>
      <c r="F30" s="17">
        <v>245764250</v>
      </c>
      <c r="G30" s="18">
        <f t="shared" si="0"/>
        <v>1.5613084505301963E-2</v>
      </c>
      <c r="H30" s="19" t="s">
        <v>17</v>
      </c>
      <c r="L30" s="22"/>
    </row>
    <row r="31" spans="1:13" x14ac:dyDescent="0.25">
      <c r="A31" s="14"/>
      <c r="B31" s="15" t="s">
        <v>71</v>
      </c>
      <c r="C31" s="16" t="s">
        <v>72</v>
      </c>
      <c r="D31" s="16" t="s">
        <v>38</v>
      </c>
      <c r="E31" s="17">
        <v>9</v>
      </c>
      <c r="F31" s="17">
        <v>8755452</v>
      </c>
      <c r="G31" s="18">
        <f t="shared" si="0"/>
        <v>5.5622252609203776E-4</v>
      </c>
      <c r="H31" s="19" t="s">
        <v>18</v>
      </c>
      <c r="L31" s="22"/>
    </row>
    <row r="32" spans="1:13" x14ac:dyDescent="0.25">
      <c r="A32" s="14"/>
      <c r="B32" s="15" t="s">
        <v>73</v>
      </c>
      <c r="C32" s="16" t="s">
        <v>74</v>
      </c>
      <c r="D32" s="16" t="s">
        <v>38</v>
      </c>
      <c r="E32" s="17">
        <v>1</v>
      </c>
      <c r="F32" s="17">
        <v>10281170</v>
      </c>
      <c r="G32" s="18">
        <f t="shared" si="0"/>
        <v>6.5314941462550136E-4</v>
      </c>
      <c r="H32" s="19" t="s">
        <v>75</v>
      </c>
      <c r="L32" s="22"/>
    </row>
    <row r="33" spans="1:12" x14ac:dyDescent="0.25">
      <c r="A33" s="14"/>
      <c r="B33" s="15" t="s">
        <v>76</v>
      </c>
      <c r="C33" s="16" t="s">
        <v>77</v>
      </c>
      <c r="D33" s="16" t="s">
        <v>78</v>
      </c>
      <c r="E33" s="17">
        <v>1</v>
      </c>
      <c r="F33" s="17">
        <v>977332</v>
      </c>
      <c r="G33" s="18">
        <f t="shared" si="0"/>
        <v>6.20886361858398E-5</v>
      </c>
      <c r="H33" s="19" t="s">
        <v>17</v>
      </c>
      <c r="L33" s="22"/>
    </row>
    <row r="34" spans="1:12" x14ac:dyDescent="0.25">
      <c r="A34" s="14"/>
      <c r="B34" s="15" t="s">
        <v>79</v>
      </c>
      <c r="C34" s="16" t="s">
        <v>80</v>
      </c>
      <c r="D34" s="16" t="s">
        <v>78</v>
      </c>
      <c r="E34" s="17">
        <v>5</v>
      </c>
      <c r="F34" s="17">
        <v>4953870</v>
      </c>
      <c r="G34" s="18">
        <f t="shared" si="0"/>
        <v>3.1471294518336265E-4</v>
      </c>
      <c r="H34" s="19" t="s">
        <v>17</v>
      </c>
      <c r="L34" s="22"/>
    </row>
    <row r="35" spans="1:12" x14ac:dyDescent="0.25">
      <c r="A35" s="14"/>
      <c r="B35" s="15" t="s">
        <v>81</v>
      </c>
      <c r="C35" s="16" t="s">
        <v>82</v>
      </c>
      <c r="D35" s="16" t="s">
        <v>83</v>
      </c>
      <c r="E35" s="17">
        <v>500</v>
      </c>
      <c r="F35" s="17">
        <v>50030650</v>
      </c>
      <c r="G35" s="18">
        <f t="shared" si="0"/>
        <v>3.178382398193332E-3</v>
      </c>
      <c r="H35" s="19" t="s">
        <v>17</v>
      </c>
      <c r="L35" s="22"/>
    </row>
    <row r="36" spans="1:12" x14ac:dyDescent="0.25">
      <c r="A36" s="14"/>
      <c r="B36" s="15" t="s">
        <v>84</v>
      </c>
      <c r="C36" s="16" t="s">
        <v>85</v>
      </c>
      <c r="D36" s="16" t="s">
        <v>86</v>
      </c>
      <c r="E36" s="17">
        <v>14770</v>
      </c>
      <c r="F36" s="17">
        <v>1350125.7</v>
      </c>
      <c r="G36" s="18"/>
      <c r="H36" s="19"/>
      <c r="L36" s="22"/>
    </row>
    <row r="37" spans="1:12" x14ac:dyDescent="0.25">
      <c r="A37" s="14"/>
      <c r="B37" s="15" t="s">
        <v>87</v>
      </c>
      <c r="C37" s="16" t="s">
        <v>88</v>
      </c>
      <c r="D37" s="16" t="s">
        <v>89</v>
      </c>
      <c r="E37" s="17">
        <v>500</v>
      </c>
      <c r="F37" s="17">
        <v>50430200</v>
      </c>
      <c r="G37" s="18">
        <f t="shared" si="0"/>
        <v>3.2037652922232546E-3</v>
      </c>
      <c r="H37" s="19" t="s">
        <v>17</v>
      </c>
      <c r="L37" s="22"/>
    </row>
    <row r="38" spans="1:12" x14ac:dyDescent="0.25">
      <c r="A38" s="14"/>
      <c r="B38" s="15" t="s">
        <v>90</v>
      </c>
      <c r="C38" s="16" t="s">
        <v>91</v>
      </c>
      <c r="D38" s="16" t="s">
        <v>89</v>
      </c>
      <c r="E38" s="17">
        <v>6000</v>
      </c>
      <c r="F38" s="17">
        <v>593067600</v>
      </c>
      <c r="G38" s="18">
        <f t="shared" si="0"/>
        <v>3.7676816527044202E-2</v>
      </c>
      <c r="H38" s="19" t="s">
        <v>17</v>
      </c>
      <c r="L38" s="22"/>
    </row>
    <row r="39" spans="1:12" x14ac:dyDescent="0.25">
      <c r="A39" s="14"/>
      <c r="B39" s="15" t="s">
        <v>92</v>
      </c>
      <c r="C39" s="16" t="s">
        <v>93</v>
      </c>
      <c r="D39" s="16" t="s">
        <v>89</v>
      </c>
      <c r="E39" s="17">
        <v>2450</v>
      </c>
      <c r="F39" s="17">
        <v>240200450</v>
      </c>
      <c r="G39" s="18">
        <f t="shared" si="0"/>
        <v>1.5259623497158594E-2</v>
      </c>
      <c r="H39" s="19" t="s">
        <v>17</v>
      </c>
      <c r="L39" s="22"/>
    </row>
    <row r="40" spans="1:12" x14ac:dyDescent="0.25">
      <c r="A40" s="14"/>
      <c r="B40" s="15" t="s">
        <v>94</v>
      </c>
      <c r="C40" s="16" t="s">
        <v>95</v>
      </c>
      <c r="D40" s="16" t="s">
        <v>78</v>
      </c>
      <c r="E40" s="17">
        <v>414</v>
      </c>
      <c r="F40" s="17">
        <v>416259612</v>
      </c>
      <c r="G40" s="18">
        <f t="shared" si="0"/>
        <v>2.6444434039125733E-2</v>
      </c>
      <c r="H40" s="19" t="s">
        <v>26</v>
      </c>
      <c r="L40" s="22"/>
    </row>
    <row r="41" spans="1:12" x14ac:dyDescent="0.25">
      <c r="A41" s="14"/>
      <c r="B41" s="15" t="s">
        <v>96</v>
      </c>
      <c r="C41" s="16" t="s">
        <v>97</v>
      </c>
      <c r="D41" s="16" t="s">
        <v>98</v>
      </c>
      <c r="E41" s="17">
        <v>250</v>
      </c>
      <c r="F41" s="17">
        <v>254542500</v>
      </c>
      <c r="G41" s="18">
        <f t="shared" si="0"/>
        <v>1.6170755358807576E-2</v>
      </c>
      <c r="H41" s="19" t="s">
        <v>18</v>
      </c>
      <c r="L41" s="22"/>
    </row>
    <row r="42" spans="1:12" x14ac:dyDescent="0.25">
      <c r="A42" s="14"/>
      <c r="B42" s="15" t="s">
        <v>99</v>
      </c>
      <c r="C42" s="16" t="s">
        <v>100</v>
      </c>
      <c r="D42" s="16" t="s">
        <v>98</v>
      </c>
      <c r="E42" s="17">
        <v>96</v>
      </c>
      <c r="F42" s="17">
        <v>94775040</v>
      </c>
      <c r="G42" s="18">
        <f t="shared" si="0"/>
        <v>6.0209355449922994E-3</v>
      </c>
      <c r="H42" s="19" t="s">
        <v>18</v>
      </c>
      <c r="L42" s="22"/>
    </row>
    <row r="43" spans="1:12" x14ac:dyDescent="0.25">
      <c r="A43" s="14"/>
      <c r="B43" s="15" t="s">
        <v>101</v>
      </c>
      <c r="C43" s="16" t="s">
        <v>102</v>
      </c>
      <c r="D43" s="16" t="s">
        <v>98</v>
      </c>
      <c r="E43" s="17">
        <v>50</v>
      </c>
      <c r="F43" s="17">
        <v>51068650</v>
      </c>
      <c r="G43" s="18">
        <f t="shared" si="0"/>
        <v>3.2443251938460904E-3</v>
      </c>
      <c r="H43" s="19" t="s">
        <v>18</v>
      </c>
      <c r="L43" s="22"/>
    </row>
    <row r="44" spans="1:12" x14ac:dyDescent="0.25">
      <c r="A44" s="14"/>
      <c r="B44" s="15" t="s">
        <v>103</v>
      </c>
      <c r="C44" s="16" t="s">
        <v>104</v>
      </c>
      <c r="D44" s="16" t="s">
        <v>98</v>
      </c>
      <c r="E44" s="17">
        <v>50</v>
      </c>
      <c r="F44" s="17">
        <v>50496750</v>
      </c>
      <c r="G44" s="18">
        <f t="shared" si="0"/>
        <v>3.2079931275322058E-3</v>
      </c>
      <c r="H44" s="19" t="s">
        <v>18</v>
      </c>
      <c r="L44" s="22"/>
    </row>
    <row r="45" spans="1:12" x14ac:dyDescent="0.25">
      <c r="A45" s="14"/>
      <c r="B45" s="15" t="s">
        <v>105</v>
      </c>
      <c r="C45" s="16" t="s">
        <v>106</v>
      </c>
      <c r="D45" s="16" t="s">
        <v>98</v>
      </c>
      <c r="E45" s="17">
        <v>2000</v>
      </c>
      <c r="F45" s="17">
        <v>202292800</v>
      </c>
      <c r="G45" s="18">
        <f t="shared" si="0"/>
        <v>1.285139958807739E-2</v>
      </c>
      <c r="H45" s="19" t="s">
        <v>18</v>
      </c>
      <c r="L45" s="22"/>
    </row>
    <row r="46" spans="1:12" x14ac:dyDescent="0.25">
      <c r="A46" s="14"/>
      <c r="B46" s="15" t="s">
        <v>107</v>
      </c>
      <c r="C46" s="16" t="s">
        <v>108</v>
      </c>
      <c r="D46" s="16" t="s">
        <v>98</v>
      </c>
      <c r="E46" s="17">
        <v>5000</v>
      </c>
      <c r="F46" s="17">
        <v>500920000</v>
      </c>
      <c r="G46" s="18">
        <f t="shared" si="0"/>
        <v>3.1822798842369708E-2</v>
      </c>
      <c r="H46" s="19" t="s">
        <v>18</v>
      </c>
      <c r="L46" s="22"/>
    </row>
    <row r="47" spans="1:12" x14ac:dyDescent="0.25">
      <c r="A47" s="14"/>
      <c r="B47" s="15" t="s">
        <v>109</v>
      </c>
      <c r="C47" s="16" t="s">
        <v>110</v>
      </c>
      <c r="D47" s="16" t="s">
        <v>16</v>
      </c>
      <c r="E47" s="17">
        <v>1475</v>
      </c>
      <c r="F47" s="17">
        <v>150753407.5</v>
      </c>
      <c r="G47" s="18">
        <f t="shared" si="0"/>
        <v>9.5771687328800783E-3</v>
      </c>
      <c r="H47" s="19" t="s">
        <v>29</v>
      </c>
      <c r="L47" s="22"/>
    </row>
    <row r="48" spans="1:12" x14ac:dyDescent="0.25">
      <c r="A48" s="14"/>
      <c r="B48" s="15" t="s">
        <v>111</v>
      </c>
      <c r="C48" s="16" t="s">
        <v>112</v>
      </c>
      <c r="D48" s="16" t="s">
        <v>16</v>
      </c>
      <c r="E48" s="17">
        <v>500</v>
      </c>
      <c r="F48" s="17">
        <v>51108150</v>
      </c>
      <c r="G48" s="18">
        <f t="shared" si="0"/>
        <v>3.2468345776883682E-3</v>
      </c>
      <c r="H48" s="19" t="s">
        <v>29</v>
      </c>
      <c r="L48" s="22"/>
    </row>
    <row r="49" spans="1:12" x14ac:dyDescent="0.25">
      <c r="A49" s="14"/>
      <c r="B49" s="15" t="s">
        <v>113</v>
      </c>
      <c r="C49" s="16" t="s">
        <v>114</v>
      </c>
      <c r="D49" s="16" t="s">
        <v>16</v>
      </c>
      <c r="E49" s="17">
        <v>5</v>
      </c>
      <c r="F49" s="17">
        <v>5053110</v>
      </c>
      <c r="G49" s="18">
        <f t="shared" si="0"/>
        <v>3.2101753385444139E-4</v>
      </c>
      <c r="H49" s="19" t="s">
        <v>29</v>
      </c>
      <c r="L49" s="22"/>
    </row>
    <row r="50" spans="1:12" x14ac:dyDescent="0.25">
      <c r="A50" s="14"/>
      <c r="B50" s="15" t="s">
        <v>115</v>
      </c>
      <c r="C50" s="16" t="s">
        <v>116</v>
      </c>
      <c r="D50" s="16" t="s">
        <v>117</v>
      </c>
      <c r="E50" s="17">
        <v>100</v>
      </c>
      <c r="F50" s="17">
        <v>100504900</v>
      </c>
      <c r="G50" s="18">
        <f t="shared" si="0"/>
        <v>6.3849461298660128E-3</v>
      </c>
      <c r="H50" s="19" t="s">
        <v>26</v>
      </c>
      <c r="L50" s="22"/>
    </row>
    <row r="51" spans="1:12" x14ac:dyDescent="0.25">
      <c r="A51" s="14"/>
      <c r="B51" s="15" t="s">
        <v>118</v>
      </c>
      <c r="C51" s="16" t="s">
        <v>119</v>
      </c>
      <c r="D51" s="16" t="s">
        <v>16</v>
      </c>
      <c r="E51" s="17">
        <v>20600</v>
      </c>
      <c r="F51" s="17">
        <v>19891360</v>
      </c>
      <c r="G51" s="18">
        <f t="shared" si="0"/>
        <v>1.2636723388588179E-3</v>
      </c>
      <c r="H51" s="19" t="s">
        <v>17</v>
      </c>
      <c r="L51" s="22"/>
    </row>
    <row r="52" spans="1:12" x14ac:dyDescent="0.25">
      <c r="A52" s="14"/>
      <c r="B52" s="15" t="s">
        <v>120</v>
      </c>
      <c r="C52" s="16" t="s">
        <v>121</v>
      </c>
      <c r="D52" s="16" t="s">
        <v>16</v>
      </c>
      <c r="E52" s="17">
        <v>1</v>
      </c>
      <c r="F52" s="17">
        <v>1054785</v>
      </c>
      <c r="G52" s="18">
        <f t="shared" si="0"/>
        <v>6.7009124963964166E-5</v>
      </c>
      <c r="H52" s="19" t="s">
        <v>17</v>
      </c>
      <c r="L52" s="22"/>
    </row>
    <row r="53" spans="1:12" x14ac:dyDescent="0.25">
      <c r="A53" s="14"/>
      <c r="B53" s="15" t="s">
        <v>122</v>
      </c>
      <c r="C53" s="16" t="s">
        <v>123</v>
      </c>
      <c r="D53" s="16" t="s">
        <v>16</v>
      </c>
      <c r="E53" s="17">
        <v>2</v>
      </c>
      <c r="F53" s="17">
        <v>2080830</v>
      </c>
      <c r="G53" s="18">
        <f t="shared" si="0"/>
        <v>1.3219243495002825E-4</v>
      </c>
      <c r="H53" s="19" t="s">
        <v>17</v>
      </c>
      <c r="L53" s="22"/>
    </row>
    <row r="54" spans="1:12" x14ac:dyDescent="0.25">
      <c r="A54" s="14"/>
      <c r="B54" s="15" t="s">
        <v>124</v>
      </c>
      <c r="C54" s="16" t="s">
        <v>125</v>
      </c>
      <c r="D54" s="16" t="s">
        <v>16</v>
      </c>
      <c r="E54" s="17">
        <v>298</v>
      </c>
      <c r="F54" s="17">
        <v>298865094</v>
      </c>
      <c r="G54" s="18">
        <f t="shared" si="0"/>
        <v>1.8986512352008132E-2</v>
      </c>
      <c r="H54" s="19" t="s">
        <v>17</v>
      </c>
      <c r="L54" s="22"/>
    </row>
    <row r="55" spans="1:12" x14ac:dyDescent="0.25">
      <c r="A55" s="14"/>
      <c r="B55" s="15" t="s">
        <v>126</v>
      </c>
      <c r="C55" s="16" t="s">
        <v>127</v>
      </c>
      <c r="D55" s="16" t="s">
        <v>16</v>
      </c>
      <c r="E55" s="17">
        <v>3</v>
      </c>
      <c r="F55" s="17">
        <v>3044634</v>
      </c>
      <c r="G55" s="18">
        <f t="shared" si="0"/>
        <v>1.9342165481641668E-4</v>
      </c>
      <c r="H55" s="19" t="s">
        <v>17</v>
      </c>
      <c r="L55" s="22"/>
    </row>
    <row r="56" spans="1:12" x14ac:dyDescent="0.25">
      <c r="A56" s="14"/>
      <c r="B56" s="15" t="s">
        <v>128</v>
      </c>
      <c r="C56" s="16" t="s">
        <v>129</v>
      </c>
      <c r="D56" s="16" t="s">
        <v>16</v>
      </c>
      <c r="E56" s="17">
        <v>1500</v>
      </c>
      <c r="F56" s="17">
        <v>151728750</v>
      </c>
      <c r="G56" s="18">
        <f t="shared" si="0"/>
        <v>9.639130978707583E-3</v>
      </c>
      <c r="H56" s="19" t="s">
        <v>17</v>
      </c>
      <c r="L56" s="22"/>
    </row>
    <row r="57" spans="1:12" x14ac:dyDescent="0.25">
      <c r="A57" s="14"/>
      <c r="B57" s="15" t="s">
        <v>130</v>
      </c>
      <c r="C57" s="16" t="s">
        <v>131</v>
      </c>
      <c r="D57" s="16" t="s">
        <v>16</v>
      </c>
      <c r="E57" s="17">
        <v>2450</v>
      </c>
      <c r="F57" s="17">
        <v>243217870</v>
      </c>
      <c r="G57" s="18">
        <f t="shared" si="0"/>
        <v>1.5451316281800739E-2</v>
      </c>
      <c r="H57" s="19" t="s">
        <v>17</v>
      </c>
      <c r="L57" s="22"/>
    </row>
    <row r="58" spans="1:12" x14ac:dyDescent="0.25">
      <c r="A58" s="14"/>
      <c r="B58" s="15" t="s">
        <v>132</v>
      </c>
      <c r="C58" s="16" t="s">
        <v>133</v>
      </c>
      <c r="D58" s="16" t="s">
        <v>38</v>
      </c>
      <c r="E58" s="17">
        <v>1500</v>
      </c>
      <c r="F58" s="17">
        <v>150112500</v>
      </c>
      <c r="G58" s="18">
        <f t="shared" si="0"/>
        <v>9.5364527094650292E-3</v>
      </c>
      <c r="H58" s="19" t="s">
        <v>21</v>
      </c>
      <c r="L58" s="22"/>
    </row>
    <row r="59" spans="1:12" x14ac:dyDescent="0.25">
      <c r="A59" s="14"/>
      <c r="B59" s="15" t="s">
        <v>134</v>
      </c>
      <c r="C59" s="16" t="s">
        <v>135</v>
      </c>
      <c r="D59" s="16" t="s">
        <v>136</v>
      </c>
      <c r="E59" s="17">
        <v>5</v>
      </c>
      <c r="F59" s="17">
        <v>5288820</v>
      </c>
      <c r="G59" s="18">
        <f t="shared" si="0"/>
        <v>3.3599188487882646E-4</v>
      </c>
      <c r="H59" s="19" t="s">
        <v>18</v>
      </c>
      <c r="L59" s="22"/>
    </row>
    <row r="60" spans="1:12" x14ac:dyDescent="0.25">
      <c r="A60" s="14"/>
      <c r="B60" s="15" t="s">
        <v>137</v>
      </c>
      <c r="C60" s="16" t="s">
        <v>138</v>
      </c>
      <c r="D60" s="16" t="s">
        <v>136</v>
      </c>
      <c r="E60" s="17">
        <v>9</v>
      </c>
      <c r="F60" s="17">
        <v>9373203</v>
      </c>
      <c r="G60" s="18">
        <f t="shared" si="0"/>
        <v>5.9546744705281536E-4</v>
      </c>
      <c r="H60" s="19" t="s">
        <v>18</v>
      </c>
      <c r="L60" s="22"/>
    </row>
    <row r="61" spans="1:12" x14ac:dyDescent="0.25">
      <c r="A61" s="14"/>
      <c r="B61" s="15" t="s">
        <v>139</v>
      </c>
      <c r="C61" s="16" t="s">
        <v>140</v>
      </c>
      <c r="D61" s="16" t="s">
        <v>136</v>
      </c>
      <c r="E61" s="17">
        <v>25</v>
      </c>
      <c r="F61" s="17">
        <v>24644675</v>
      </c>
      <c r="G61" s="18">
        <f t="shared" si="0"/>
        <v>1.5656442846374225E-3</v>
      </c>
      <c r="H61" s="19" t="s">
        <v>17</v>
      </c>
      <c r="L61" s="22"/>
    </row>
    <row r="62" spans="1:12" x14ac:dyDescent="0.25">
      <c r="A62" s="14"/>
      <c r="B62" s="15" t="s">
        <v>141</v>
      </c>
      <c r="C62" s="16" t="s">
        <v>142</v>
      </c>
      <c r="D62" s="16" t="s">
        <v>86</v>
      </c>
      <c r="E62" s="17">
        <v>500</v>
      </c>
      <c r="F62" s="17">
        <v>50724250</v>
      </c>
      <c r="G62" s="18">
        <f t="shared" si="0"/>
        <v>3.2224459078896263E-3</v>
      </c>
      <c r="H62" s="19" t="s">
        <v>17</v>
      </c>
      <c r="L62" s="22"/>
    </row>
    <row r="63" spans="1:12" x14ac:dyDescent="0.25">
      <c r="A63" s="14"/>
      <c r="B63" s="15" t="s">
        <v>143</v>
      </c>
      <c r="C63" s="16" t="s">
        <v>144</v>
      </c>
      <c r="D63" s="16" t="s">
        <v>86</v>
      </c>
      <c r="E63" s="17">
        <v>11601</v>
      </c>
      <c r="F63" s="17">
        <v>1905812.28</v>
      </c>
      <c r="G63" s="18"/>
      <c r="H63" s="19"/>
      <c r="L63" s="22"/>
    </row>
    <row r="64" spans="1:12" x14ac:dyDescent="0.25">
      <c r="A64" s="14"/>
      <c r="B64" s="15" t="s">
        <v>145</v>
      </c>
      <c r="C64" s="16" t="s">
        <v>146</v>
      </c>
      <c r="D64" s="16" t="s">
        <v>147</v>
      </c>
      <c r="E64" s="17">
        <v>500</v>
      </c>
      <c r="F64" s="17">
        <v>50253950</v>
      </c>
      <c r="G64" s="18">
        <f t="shared" si="0"/>
        <v>3.1925683579903082E-3</v>
      </c>
      <c r="H64" s="19" t="s">
        <v>18</v>
      </c>
      <c r="L64" s="22"/>
    </row>
    <row r="65" spans="1:12" x14ac:dyDescent="0.25">
      <c r="A65" s="14"/>
      <c r="B65" s="15" t="s">
        <v>148</v>
      </c>
      <c r="C65" s="16" t="s">
        <v>149</v>
      </c>
      <c r="D65" s="16" t="s">
        <v>150</v>
      </c>
      <c r="E65" s="17">
        <v>450</v>
      </c>
      <c r="F65" s="17">
        <v>44424360</v>
      </c>
      <c r="G65" s="18">
        <f t="shared" si="0"/>
        <v>2.8222220553801307E-3</v>
      </c>
      <c r="H65" s="19" t="s">
        <v>29</v>
      </c>
      <c r="L65" s="22"/>
    </row>
    <row r="66" spans="1:12" x14ac:dyDescent="0.25">
      <c r="A66" s="14"/>
      <c r="B66" s="15" t="s">
        <v>151</v>
      </c>
      <c r="C66" s="16" t="s">
        <v>152</v>
      </c>
      <c r="D66" s="16" t="s">
        <v>150</v>
      </c>
      <c r="E66" s="17">
        <v>450</v>
      </c>
      <c r="F66" s="17">
        <v>44497710</v>
      </c>
      <c r="G66" s="18">
        <f t="shared" si="0"/>
        <v>2.8268818858821826E-3</v>
      </c>
      <c r="H66" s="19" t="s">
        <v>29</v>
      </c>
      <c r="L66" s="22"/>
    </row>
    <row r="67" spans="1:12" x14ac:dyDescent="0.25">
      <c r="A67" s="14"/>
      <c r="B67" s="15" t="s">
        <v>153</v>
      </c>
      <c r="C67" s="16" t="s">
        <v>154</v>
      </c>
      <c r="D67" s="16" t="s">
        <v>38</v>
      </c>
      <c r="E67" s="17">
        <v>5</v>
      </c>
      <c r="F67" s="17">
        <v>51427300</v>
      </c>
      <c r="G67" s="18">
        <f t="shared" si="0"/>
        <v>3.2671097638469209E-3</v>
      </c>
      <c r="H67" s="19" t="s">
        <v>17</v>
      </c>
      <c r="L67" s="22"/>
    </row>
    <row r="68" spans="1:12" x14ac:dyDescent="0.25">
      <c r="A68" s="14"/>
      <c r="B68" s="15" t="s">
        <v>155</v>
      </c>
      <c r="C68" s="16" t="s">
        <v>156</v>
      </c>
      <c r="D68" s="16" t="s">
        <v>38</v>
      </c>
      <c r="E68" s="17">
        <v>1400</v>
      </c>
      <c r="F68" s="17">
        <v>140958020</v>
      </c>
      <c r="G68" s="18">
        <f t="shared" si="0"/>
        <v>8.9548804513270106E-3</v>
      </c>
      <c r="H68" s="19" t="s">
        <v>17</v>
      </c>
      <c r="L68" s="22"/>
    </row>
    <row r="69" spans="1:12" x14ac:dyDescent="0.25">
      <c r="A69" s="14"/>
      <c r="B69" s="15" t="s">
        <v>157</v>
      </c>
      <c r="C69" s="16" t="s">
        <v>158</v>
      </c>
      <c r="D69" s="16" t="s">
        <v>38</v>
      </c>
      <c r="E69" s="17">
        <v>500</v>
      </c>
      <c r="F69" s="17">
        <v>49751700</v>
      </c>
      <c r="G69" s="18">
        <f t="shared" si="0"/>
        <v>3.1606610659704643E-3</v>
      </c>
      <c r="H69" s="19" t="s">
        <v>17</v>
      </c>
      <c r="L69" s="22"/>
    </row>
    <row r="70" spans="1:12" x14ac:dyDescent="0.25">
      <c r="A70" s="14"/>
      <c r="B70" s="15" t="s">
        <v>159</v>
      </c>
      <c r="C70" s="16" t="s">
        <v>160</v>
      </c>
      <c r="D70" s="16" t="s">
        <v>38</v>
      </c>
      <c r="E70" s="17">
        <v>2500</v>
      </c>
      <c r="F70" s="17">
        <v>245335250</v>
      </c>
      <c r="G70" s="18">
        <f t="shared" si="0"/>
        <v>1.5585830690913684E-2</v>
      </c>
      <c r="H70" s="19" t="s">
        <v>17</v>
      </c>
      <c r="L70" s="22"/>
    </row>
    <row r="71" spans="1:12" x14ac:dyDescent="0.25">
      <c r="A71" s="14"/>
      <c r="B71" s="15" t="s">
        <v>161</v>
      </c>
      <c r="C71" s="16" t="s">
        <v>162</v>
      </c>
      <c r="D71" s="16" t="s">
        <v>89</v>
      </c>
      <c r="E71" s="17">
        <v>11</v>
      </c>
      <c r="F71" s="17">
        <v>11225962</v>
      </c>
      <c r="G71" s="18">
        <f t="shared" ref="G71:G129" si="2">+F71/$F$149</f>
        <v>7.1317082675494354E-4</v>
      </c>
      <c r="H71" s="19" t="s">
        <v>18</v>
      </c>
      <c r="L71" s="22"/>
    </row>
    <row r="72" spans="1:12" x14ac:dyDescent="0.25">
      <c r="A72" s="14"/>
      <c r="B72" s="15" t="s">
        <v>163</v>
      </c>
      <c r="C72" s="16" t="s">
        <v>164</v>
      </c>
      <c r="D72" s="16" t="s">
        <v>89</v>
      </c>
      <c r="E72" s="17">
        <v>1</v>
      </c>
      <c r="F72" s="17">
        <v>1072503</v>
      </c>
      <c r="G72" s="18">
        <f t="shared" si="2"/>
        <v>6.8134726556811536E-5</v>
      </c>
      <c r="H72" s="19" t="s">
        <v>18</v>
      </c>
      <c r="L72" s="22"/>
    </row>
    <row r="73" spans="1:12" x14ac:dyDescent="0.25">
      <c r="A73" s="14"/>
      <c r="B73" s="15" t="s">
        <v>165</v>
      </c>
      <c r="C73" s="16" t="s">
        <v>166</v>
      </c>
      <c r="D73" s="16" t="s">
        <v>89</v>
      </c>
      <c r="E73" s="17">
        <v>6</v>
      </c>
      <c r="F73" s="17">
        <v>6383658</v>
      </c>
      <c r="G73" s="18">
        <f t="shared" si="2"/>
        <v>4.0554552505885994E-4</v>
      </c>
      <c r="H73" s="19" t="s">
        <v>18</v>
      </c>
      <c r="L73" s="22"/>
    </row>
    <row r="74" spans="1:12" x14ac:dyDescent="0.25">
      <c r="A74" s="14"/>
      <c r="B74" s="15" t="s">
        <v>167</v>
      </c>
      <c r="C74" s="16" t="s">
        <v>168</v>
      </c>
      <c r="D74" s="16" t="s">
        <v>89</v>
      </c>
      <c r="E74" s="17">
        <v>44</v>
      </c>
      <c r="F74" s="17">
        <v>47039168</v>
      </c>
      <c r="G74" s="18">
        <f t="shared" si="2"/>
        <v>2.9883374210980477E-3</v>
      </c>
      <c r="H74" s="19" t="s">
        <v>18</v>
      </c>
      <c r="L74" s="22"/>
    </row>
    <row r="75" spans="1:12" x14ac:dyDescent="0.25">
      <c r="A75" s="14"/>
      <c r="B75" s="15" t="s">
        <v>169</v>
      </c>
      <c r="C75" s="16" t="s">
        <v>170</v>
      </c>
      <c r="D75" s="16" t="s">
        <v>89</v>
      </c>
      <c r="E75" s="17">
        <v>49</v>
      </c>
      <c r="F75" s="17">
        <v>50134399</v>
      </c>
      <c r="G75" s="18">
        <f t="shared" si="2"/>
        <v>3.1849734377946597E-3</v>
      </c>
      <c r="H75" s="19" t="s">
        <v>18</v>
      </c>
      <c r="L75" s="22"/>
    </row>
    <row r="76" spans="1:12" x14ac:dyDescent="0.25">
      <c r="A76" s="14"/>
      <c r="B76" s="15" t="s">
        <v>171</v>
      </c>
      <c r="C76" s="16" t="s">
        <v>172</v>
      </c>
      <c r="D76" s="16" t="s">
        <v>89</v>
      </c>
      <c r="E76" s="17">
        <v>50</v>
      </c>
      <c r="F76" s="17">
        <v>50580500</v>
      </c>
      <c r="G76" s="18">
        <f t="shared" si="2"/>
        <v>3.2133136565648825E-3</v>
      </c>
      <c r="H76" s="19" t="s">
        <v>17</v>
      </c>
      <c r="L76" s="22"/>
    </row>
    <row r="77" spans="1:12" x14ac:dyDescent="0.25">
      <c r="A77" s="14"/>
      <c r="B77" s="15" t="s">
        <v>173</v>
      </c>
      <c r="C77" s="16" t="s">
        <v>174</v>
      </c>
      <c r="D77" s="16" t="s">
        <v>89</v>
      </c>
      <c r="E77" s="17">
        <v>22</v>
      </c>
      <c r="F77" s="17">
        <v>22453640</v>
      </c>
      <c r="G77" s="18">
        <f t="shared" si="2"/>
        <v>1.4264506687674402E-3</v>
      </c>
      <c r="H77" s="19" t="s">
        <v>18</v>
      </c>
      <c r="L77" s="22"/>
    </row>
    <row r="78" spans="1:12" x14ac:dyDescent="0.25">
      <c r="A78" s="14"/>
      <c r="B78" s="15" t="s">
        <v>175</v>
      </c>
      <c r="C78" s="16" t="s">
        <v>176</v>
      </c>
      <c r="D78" s="16" t="s">
        <v>89</v>
      </c>
      <c r="E78" s="17">
        <v>5</v>
      </c>
      <c r="F78" s="17">
        <v>4819375</v>
      </c>
      <c r="G78" s="18">
        <f t="shared" si="2"/>
        <v>3.061686520221702E-4</v>
      </c>
      <c r="H78" s="19" t="s">
        <v>17</v>
      </c>
      <c r="L78" s="22"/>
    </row>
    <row r="79" spans="1:12" x14ac:dyDescent="0.25">
      <c r="A79" s="14"/>
      <c r="B79" s="15" t="s">
        <v>177</v>
      </c>
      <c r="C79" s="16" t="s">
        <v>178</v>
      </c>
      <c r="D79" s="16" t="s">
        <v>89</v>
      </c>
      <c r="E79" s="17">
        <v>130</v>
      </c>
      <c r="F79" s="17">
        <v>13309920</v>
      </c>
      <c r="G79" s="18">
        <f t="shared" si="2"/>
        <v>8.4556197949379823E-4</v>
      </c>
      <c r="H79" s="19" t="s">
        <v>18</v>
      </c>
      <c r="L79" s="22"/>
    </row>
    <row r="80" spans="1:12" x14ac:dyDescent="0.25">
      <c r="A80" s="14"/>
      <c r="B80" s="15" t="s">
        <v>179</v>
      </c>
      <c r="C80" s="16" t="s">
        <v>180</v>
      </c>
      <c r="D80" s="16" t="s">
        <v>89</v>
      </c>
      <c r="E80" s="17">
        <v>2500</v>
      </c>
      <c r="F80" s="17">
        <v>252490750</v>
      </c>
      <c r="G80" s="18">
        <f t="shared" si="2"/>
        <v>1.6040410338595101E-2</v>
      </c>
      <c r="H80" s="19" t="s">
        <v>17</v>
      </c>
      <c r="L80" s="22"/>
    </row>
    <row r="81" spans="1:12" x14ac:dyDescent="0.25">
      <c r="A81" s="14"/>
      <c r="B81" s="15" t="s">
        <v>181</v>
      </c>
      <c r="C81" s="16" t="s">
        <v>182</v>
      </c>
      <c r="D81" s="16" t="s">
        <v>89</v>
      </c>
      <c r="E81" s="17">
        <v>6000</v>
      </c>
      <c r="F81" s="17">
        <v>601408800</v>
      </c>
      <c r="G81" s="18">
        <f t="shared" si="2"/>
        <v>3.8206722160087345E-2</v>
      </c>
      <c r="H81" s="19" t="s">
        <v>17</v>
      </c>
      <c r="L81" s="22"/>
    </row>
    <row r="82" spans="1:12" x14ac:dyDescent="0.25">
      <c r="A82" s="14"/>
      <c r="B82" s="15" t="s">
        <v>183</v>
      </c>
      <c r="C82" s="16" t="s">
        <v>184</v>
      </c>
      <c r="D82" s="16" t="s">
        <v>16</v>
      </c>
      <c r="E82" s="17">
        <v>740</v>
      </c>
      <c r="F82" s="17">
        <v>739423540</v>
      </c>
      <c r="G82" s="18">
        <f t="shared" si="2"/>
        <v>4.6974619844951111E-2</v>
      </c>
      <c r="H82" s="19" t="s">
        <v>18</v>
      </c>
      <c r="L82" s="22"/>
    </row>
    <row r="83" spans="1:12" x14ac:dyDescent="0.25">
      <c r="A83" s="14"/>
      <c r="B83" s="15" t="s">
        <v>185</v>
      </c>
      <c r="C83" s="16" t="s">
        <v>186</v>
      </c>
      <c r="D83" s="16" t="s">
        <v>16</v>
      </c>
      <c r="E83" s="17">
        <v>20</v>
      </c>
      <c r="F83" s="17">
        <v>19482420</v>
      </c>
      <c r="G83" s="18">
        <f t="shared" si="2"/>
        <v>1.2376929102901869E-3</v>
      </c>
      <c r="H83" s="19" t="s">
        <v>18</v>
      </c>
      <c r="L83" s="22"/>
    </row>
    <row r="84" spans="1:12" x14ac:dyDescent="0.25">
      <c r="A84" s="14"/>
      <c r="B84" s="15" t="s">
        <v>187</v>
      </c>
      <c r="C84" s="16" t="s">
        <v>188</v>
      </c>
      <c r="D84" s="16" t="s">
        <v>16</v>
      </c>
      <c r="E84" s="17">
        <v>2500</v>
      </c>
      <c r="F84" s="17">
        <v>251736750</v>
      </c>
      <c r="G84" s="18">
        <f t="shared" si="2"/>
        <v>1.5992509695124793E-2</v>
      </c>
      <c r="H84" s="19" t="s">
        <v>18</v>
      </c>
      <c r="L84" s="22"/>
    </row>
    <row r="85" spans="1:12" x14ac:dyDescent="0.25">
      <c r="B85" s="15" t="s">
        <v>189</v>
      </c>
      <c r="C85" s="16" t="s">
        <v>190</v>
      </c>
      <c r="D85" s="16" t="s">
        <v>16</v>
      </c>
      <c r="E85" s="17">
        <v>1500</v>
      </c>
      <c r="F85" s="17">
        <v>152877900</v>
      </c>
      <c r="G85" s="18">
        <f t="shared" si="2"/>
        <v>9.7121349899063954E-3</v>
      </c>
      <c r="H85" s="19" t="s">
        <v>17</v>
      </c>
    </row>
    <row r="86" spans="1:12" x14ac:dyDescent="0.25">
      <c r="B86" s="15" t="s">
        <v>191</v>
      </c>
      <c r="C86" s="16" t="s">
        <v>192</v>
      </c>
      <c r="D86" s="16" t="s">
        <v>38</v>
      </c>
      <c r="E86" s="17">
        <v>1</v>
      </c>
      <c r="F86" s="17">
        <v>10202890</v>
      </c>
      <c r="G86" s="18">
        <f t="shared" si="2"/>
        <v>6.4817638760845139E-4</v>
      </c>
      <c r="H86" s="19" t="s">
        <v>29</v>
      </c>
    </row>
    <row r="87" spans="1:12" x14ac:dyDescent="0.25">
      <c r="B87" s="15" t="s">
        <v>193</v>
      </c>
      <c r="C87" s="16" t="s">
        <v>194</v>
      </c>
      <c r="D87" s="16" t="s">
        <v>38</v>
      </c>
      <c r="E87" s="17">
        <v>1</v>
      </c>
      <c r="F87" s="17">
        <v>10201910</v>
      </c>
      <c r="G87" s="18">
        <f t="shared" si="2"/>
        <v>6.4811412947768095E-4</v>
      </c>
      <c r="H87" s="19" t="s">
        <v>29</v>
      </c>
    </row>
    <row r="88" spans="1:12" x14ac:dyDescent="0.25">
      <c r="A88" s="24" t="s">
        <v>195</v>
      </c>
      <c r="B88" s="15" t="s">
        <v>196</v>
      </c>
      <c r="C88" s="16" t="s">
        <v>197</v>
      </c>
      <c r="D88" s="16" t="s">
        <v>89</v>
      </c>
      <c r="E88" s="17">
        <v>4</v>
      </c>
      <c r="F88" s="17">
        <v>4132996</v>
      </c>
      <c r="G88" s="18">
        <f t="shared" si="2"/>
        <v>2.6256388310372638E-4</v>
      </c>
      <c r="H88" s="19" t="s">
        <v>17</v>
      </c>
    </row>
    <row r="89" spans="1:12" x14ac:dyDescent="0.25">
      <c r="B89" s="15" t="s">
        <v>198</v>
      </c>
      <c r="C89" s="16" t="s">
        <v>199</v>
      </c>
      <c r="D89" s="16" t="s">
        <v>89</v>
      </c>
      <c r="E89" s="17">
        <v>150</v>
      </c>
      <c r="F89" s="17">
        <v>147873300</v>
      </c>
      <c r="G89" s="18">
        <f t="shared" si="2"/>
        <v>9.3941992335250905E-3</v>
      </c>
      <c r="H89" s="19" t="s">
        <v>17</v>
      </c>
    </row>
    <row r="90" spans="1:12" x14ac:dyDescent="0.25">
      <c r="B90" s="15" t="s">
        <v>200</v>
      </c>
      <c r="C90" s="16" t="s">
        <v>201</v>
      </c>
      <c r="D90" s="16" t="s">
        <v>89</v>
      </c>
      <c r="E90" s="17">
        <v>9</v>
      </c>
      <c r="F90" s="17">
        <v>9265707</v>
      </c>
      <c r="G90" s="18">
        <f t="shared" si="2"/>
        <v>5.8863836539434819E-4</v>
      </c>
      <c r="H90" s="19" t="s">
        <v>17</v>
      </c>
    </row>
    <row r="91" spans="1:12" x14ac:dyDescent="0.25">
      <c r="B91" s="15" t="s">
        <v>202</v>
      </c>
      <c r="C91" s="16" t="s">
        <v>203</v>
      </c>
      <c r="D91" s="16" t="s">
        <v>16</v>
      </c>
      <c r="E91" s="17">
        <v>1450</v>
      </c>
      <c r="F91" s="17">
        <v>143501860</v>
      </c>
      <c r="G91" s="18">
        <f t="shared" si="2"/>
        <v>9.1164873119178712E-3</v>
      </c>
      <c r="H91" s="19" t="s">
        <v>17</v>
      </c>
    </row>
    <row r="92" spans="1:12" x14ac:dyDescent="0.25">
      <c r="A92" s="1" t="s">
        <v>204</v>
      </c>
      <c r="B92" s="15" t="s">
        <v>205</v>
      </c>
      <c r="C92" s="16" t="s">
        <v>206</v>
      </c>
      <c r="D92" s="16" t="s">
        <v>89</v>
      </c>
      <c r="E92" s="17">
        <v>1000</v>
      </c>
      <c r="F92" s="17">
        <v>100591400</v>
      </c>
      <c r="G92" s="18">
        <f t="shared" si="2"/>
        <v>6.3904413628370757E-3</v>
      </c>
      <c r="H92" s="19" t="s">
        <v>18</v>
      </c>
    </row>
    <row r="93" spans="1:12" x14ac:dyDescent="0.25">
      <c r="B93" s="15" t="s">
        <v>207</v>
      </c>
      <c r="C93" s="16" t="s">
        <v>208</v>
      </c>
      <c r="D93" s="16" t="s">
        <v>89</v>
      </c>
      <c r="E93" s="17">
        <v>3950</v>
      </c>
      <c r="F93" s="17">
        <v>396321275</v>
      </c>
      <c r="G93" s="18">
        <f t="shared" si="2"/>
        <v>2.5177777312298342E-2</v>
      </c>
      <c r="H93" s="19" t="s">
        <v>18</v>
      </c>
    </row>
    <row r="94" spans="1:12" x14ac:dyDescent="0.25">
      <c r="B94" s="15" t="s">
        <v>209</v>
      </c>
      <c r="C94" s="16" t="s">
        <v>210</v>
      </c>
      <c r="D94" s="16" t="s">
        <v>89</v>
      </c>
      <c r="E94" s="17">
        <v>2500</v>
      </c>
      <c r="F94" s="17">
        <v>251212500</v>
      </c>
      <c r="G94" s="18">
        <f t="shared" si="2"/>
        <v>1.595920477159786E-2</v>
      </c>
      <c r="H94" s="19" t="s">
        <v>18</v>
      </c>
    </row>
    <row r="95" spans="1:12" x14ac:dyDescent="0.25">
      <c r="B95" s="15" t="s">
        <v>211</v>
      </c>
      <c r="C95" s="16" t="s">
        <v>212</v>
      </c>
      <c r="D95" s="16" t="s">
        <v>89</v>
      </c>
      <c r="E95" s="17">
        <v>2500</v>
      </c>
      <c r="F95" s="17">
        <v>246440750</v>
      </c>
      <c r="G95" s="18">
        <f t="shared" si="2"/>
        <v>1.5656061674145016E-2</v>
      </c>
      <c r="H95" s="19" t="s">
        <v>18</v>
      </c>
    </row>
    <row r="96" spans="1:12" x14ac:dyDescent="0.25">
      <c r="B96" s="15" t="s">
        <v>213</v>
      </c>
      <c r="C96" s="16" t="s">
        <v>214</v>
      </c>
      <c r="D96" s="16" t="s">
        <v>16</v>
      </c>
      <c r="E96" s="17">
        <v>3000</v>
      </c>
      <c r="F96" s="17">
        <v>294219000</v>
      </c>
      <c r="G96" s="18">
        <f t="shared" si="2"/>
        <v>1.8691352017494157E-2</v>
      </c>
      <c r="H96" s="19" t="s">
        <v>18</v>
      </c>
    </row>
    <row r="97" spans="1:8" x14ac:dyDescent="0.25">
      <c r="B97" s="15" t="s">
        <v>215</v>
      </c>
      <c r="C97" s="16" t="s">
        <v>216</v>
      </c>
      <c r="D97" s="16" t="s">
        <v>98</v>
      </c>
      <c r="E97" s="17">
        <v>1500</v>
      </c>
      <c r="F97" s="17">
        <v>149586450</v>
      </c>
      <c r="G97" s="18">
        <f t="shared" si="2"/>
        <v>9.5030334342693316E-3</v>
      </c>
      <c r="H97" s="19" t="s">
        <v>21</v>
      </c>
    </row>
    <row r="98" spans="1:8" x14ac:dyDescent="0.25">
      <c r="B98" s="15" t="s">
        <v>217</v>
      </c>
      <c r="C98" s="16" t="s">
        <v>218</v>
      </c>
      <c r="D98" s="16" t="s">
        <v>219</v>
      </c>
      <c r="E98" s="17">
        <v>52</v>
      </c>
      <c r="F98" s="17">
        <v>51990796</v>
      </c>
      <c r="G98" s="18">
        <f t="shared" si="2"/>
        <v>3.3029079349250969E-3</v>
      </c>
      <c r="H98" s="19" t="s">
        <v>29</v>
      </c>
    </row>
    <row r="99" spans="1:8" x14ac:dyDescent="0.25">
      <c r="B99" s="15" t="s">
        <v>220</v>
      </c>
      <c r="C99" s="16" t="s">
        <v>221</v>
      </c>
      <c r="D99" s="16" t="s">
        <v>219</v>
      </c>
      <c r="E99" s="17">
        <v>20</v>
      </c>
      <c r="F99" s="17">
        <v>19967320</v>
      </c>
      <c r="G99" s="18">
        <f t="shared" si="2"/>
        <v>1.2684979792805748E-3</v>
      </c>
      <c r="H99" s="19" t="s">
        <v>29</v>
      </c>
    </row>
    <row r="100" spans="1:8" x14ac:dyDescent="0.25">
      <c r="B100" s="15" t="s">
        <v>222</v>
      </c>
      <c r="C100" s="16" t="s">
        <v>223</v>
      </c>
      <c r="D100" s="16" t="s">
        <v>16</v>
      </c>
      <c r="E100" s="17">
        <v>7</v>
      </c>
      <c r="F100" s="17">
        <v>7105721</v>
      </c>
      <c r="G100" s="18">
        <f t="shared" si="2"/>
        <v>4.5141725228180571E-4</v>
      </c>
      <c r="H100" s="19" t="s">
        <v>17</v>
      </c>
    </row>
    <row r="101" spans="1:8" x14ac:dyDescent="0.25">
      <c r="B101" s="15" t="s">
        <v>224</v>
      </c>
      <c r="C101" s="16" t="s">
        <v>225</v>
      </c>
      <c r="D101" s="16" t="s">
        <v>226</v>
      </c>
      <c r="E101" s="17">
        <v>2500</v>
      </c>
      <c r="F101" s="17">
        <v>251080000</v>
      </c>
      <c r="G101" s="18">
        <f t="shared" si="2"/>
        <v>1.5950787218202877E-2</v>
      </c>
      <c r="H101" s="19" t="s">
        <v>29</v>
      </c>
    </row>
    <row r="102" spans="1:8" x14ac:dyDescent="0.25">
      <c r="B102" s="15" t="s">
        <v>227</v>
      </c>
      <c r="C102" s="16" t="s">
        <v>228</v>
      </c>
      <c r="D102" s="16" t="s">
        <v>229</v>
      </c>
      <c r="E102" s="17">
        <v>7450</v>
      </c>
      <c r="F102" s="17">
        <v>756189155</v>
      </c>
      <c r="G102" s="18">
        <f t="shared" si="2"/>
        <v>4.8039717652212981E-2</v>
      </c>
      <c r="H102" s="19" t="s">
        <v>17</v>
      </c>
    </row>
    <row r="103" spans="1:8" x14ac:dyDescent="0.25">
      <c r="A103" s="24" t="s">
        <v>230</v>
      </c>
      <c r="B103" s="15" t="s">
        <v>231</v>
      </c>
      <c r="C103" s="16" t="s">
        <v>232</v>
      </c>
      <c r="D103" s="16" t="s">
        <v>229</v>
      </c>
      <c r="E103" s="17">
        <v>625</v>
      </c>
      <c r="F103" s="17">
        <v>62793500</v>
      </c>
      <c r="G103" s="18">
        <f t="shared" si="2"/>
        <v>3.9891897291151127E-3</v>
      </c>
      <c r="H103" s="19" t="s">
        <v>17</v>
      </c>
    </row>
    <row r="104" spans="1:8" x14ac:dyDescent="0.25">
      <c r="B104" s="15" t="s">
        <v>233</v>
      </c>
      <c r="C104" s="16" t="s">
        <v>234</v>
      </c>
      <c r="D104" s="16" t="s">
        <v>235</v>
      </c>
      <c r="E104" s="17">
        <v>8</v>
      </c>
      <c r="F104" s="17">
        <v>8025824</v>
      </c>
      <c r="G104" s="18">
        <f t="shared" si="2"/>
        <v>5.0987020421676714E-4</v>
      </c>
      <c r="H104" s="19" t="s">
        <v>17</v>
      </c>
    </row>
    <row r="105" spans="1:8" x14ac:dyDescent="0.25">
      <c r="B105" s="15" t="s">
        <v>236</v>
      </c>
      <c r="C105" s="16" t="s">
        <v>237</v>
      </c>
      <c r="D105" s="16" t="s">
        <v>235</v>
      </c>
      <c r="E105" s="17">
        <v>10</v>
      </c>
      <c r="F105" s="17">
        <v>9752390</v>
      </c>
      <c r="G105" s="18">
        <f t="shared" si="2"/>
        <v>6.1955670606551525E-4</v>
      </c>
      <c r="H105" s="19" t="s">
        <v>17</v>
      </c>
    </row>
    <row r="106" spans="1:8" x14ac:dyDescent="0.25">
      <c r="B106" s="15" t="s">
        <v>238</v>
      </c>
      <c r="C106" s="16" t="s">
        <v>239</v>
      </c>
      <c r="D106" s="16" t="s">
        <v>86</v>
      </c>
      <c r="E106" s="17">
        <v>17</v>
      </c>
      <c r="F106" s="17">
        <v>17203745</v>
      </c>
      <c r="G106" s="18">
        <f t="shared" si="2"/>
        <v>1.0929316387255921E-3</v>
      </c>
      <c r="H106" s="19" t="s">
        <v>17</v>
      </c>
    </row>
    <row r="107" spans="1:8" x14ac:dyDescent="0.25">
      <c r="B107" s="15" t="s">
        <v>240</v>
      </c>
      <c r="C107" s="16" t="s">
        <v>241</v>
      </c>
      <c r="D107" s="16" t="s">
        <v>86</v>
      </c>
      <c r="E107" s="17">
        <v>2500</v>
      </c>
      <c r="F107" s="17">
        <v>245171750</v>
      </c>
      <c r="G107" s="18">
        <f t="shared" si="2"/>
        <v>1.5575443747667801E-2</v>
      </c>
      <c r="H107" s="19" t="s">
        <v>17</v>
      </c>
    </row>
    <row r="108" spans="1:8" x14ac:dyDescent="0.25">
      <c r="B108" s="15" t="s">
        <v>242</v>
      </c>
      <c r="C108" s="16" t="s">
        <v>243</v>
      </c>
      <c r="D108" s="16" t="s">
        <v>86</v>
      </c>
      <c r="E108" s="17">
        <v>7500</v>
      </c>
      <c r="F108" s="17">
        <v>727407750</v>
      </c>
      <c r="G108" s="18">
        <f t="shared" si="2"/>
        <v>4.6211272268287855E-2</v>
      </c>
      <c r="H108" s="19" t="s">
        <v>17</v>
      </c>
    </row>
    <row r="109" spans="1:8" x14ac:dyDescent="0.25">
      <c r="A109" s="1" t="s">
        <v>244</v>
      </c>
      <c r="B109" s="15" t="s">
        <v>245</v>
      </c>
      <c r="C109" s="16" t="s">
        <v>246</v>
      </c>
      <c r="D109" s="16" t="s">
        <v>229</v>
      </c>
      <c r="E109" s="17">
        <v>2000</v>
      </c>
      <c r="F109" s="17">
        <v>201109400</v>
      </c>
      <c r="G109" s="18">
        <f t="shared" si="2"/>
        <v>1.2776219718736857E-2</v>
      </c>
      <c r="H109" s="19" t="s">
        <v>17</v>
      </c>
    </row>
    <row r="110" spans="1:8" x14ac:dyDescent="0.25">
      <c r="A110" s="1" t="s">
        <v>247</v>
      </c>
      <c r="B110" s="15" t="s">
        <v>248</v>
      </c>
      <c r="C110" s="16" t="s">
        <v>249</v>
      </c>
      <c r="D110" s="16" t="s">
        <v>229</v>
      </c>
      <c r="E110" s="17">
        <v>1500</v>
      </c>
      <c r="F110" s="17">
        <v>151239300</v>
      </c>
      <c r="G110" s="18">
        <f t="shared" si="2"/>
        <v>9.6080368541100469E-3</v>
      </c>
      <c r="H110" s="19" t="s">
        <v>17</v>
      </c>
    </row>
    <row r="111" spans="1:8" x14ac:dyDescent="0.25">
      <c r="B111" s="15" t="s">
        <v>250</v>
      </c>
      <c r="C111" s="16" t="s">
        <v>251</v>
      </c>
      <c r="D111" s="16" t="s">
        <v>219</v>
      </c>
      <c r="E111" s="17">
        <v>40</v>
      </c>
      <c r="F111" s="17">
        <v>8043560</v>
      </c>
      <c r="G111" s="18">
        <f t="shared" si="2"/>
        <v>5.1099694932630214E-4</v>
      </c>
      <c r="H111" s="19" t="s">
        <v>17</v>
      </c>
    </row>
    <row r="112" spans="1:8" x14ac:dyDescent="0.25">
      <c r="B112" s="15" t="s">
        <v>252</v>
      </c>
      <c r="C112" s="16" t="s">
        <v>253</v>
      </c>
      <c r="D112" s="16" t="s">
        <v>219</v>
      </c>
      <c r="E112" s="17">
        <v>140</v>
      </c>
      <c r="F112" s="17">
        <v>14205450</v>
      </c>
      <c r="G112" s="18">
        <f t="shared" si="2"/>
        <v>9.0245384056404361E-4</v>
      </c>
      <c r="H112" s="19" t="s">
        <v>26</v>
      </c>
    </row>
    <row r="113" spans="2:13" x14ac:dyDescent="0.25">
      <c r="B113" s="15" t="s">
        <v>254</v>
      </c>
      <c r="C113" s="16" t="s">
        <v>255</v>
      </c>
      <c r="D113" s="16" t="s">
        <v>219</v>
      </c>
      <c r="E113" s="17">
        <v>200</v>
      </c>
      <c r="F113" s="17">
        <v>20277440</v>
      </c>
      <c r="G113" s="18">
        <f t="shared" si="2"/>
        <v>1.2881995012341714E-3</v>
      </c>
      <c r="H113" s="19" t="s">
        <v>26</v>
      </c>
    </row>
    <row r="114" spans="2:13" x14ac:dyDescent="0.25">
      <c r="B114" s="15" t="s">
        <v>256</v>
      </c>
      <c r="C114" s="16" t="s">
        <v>257</v>
      </c>
      <c r="D114" s="16" t="s">
        <v>219</v>
      </c>
      <c r="E114" s="17">
        <v>100</v>
      </c>
      <c r="F114" s="17">
        <v>10130090</v>
      </c>
      <c r="G114" s="18">
        <f t="shared" si="2"/>
        <v>6.4355149789407679E-4</v>
      </c>
      <c r="H114" s="19" t="s">
        <v>26</v>
      </c>
    </row>
    <row r="115" spans="2:13" x14ac:dyDescent="0.25">
      <c r="B115" s="15" t="s">
        <v>258</v>
      </c>
      <c r="C115" s="16" t="s">
        <v>259</v>
      </c>
      <c r="D115" s="16" t="s">
        <v>219</v>
      </c>
      <c r="E115" s="17">
        <v>100</v>
      </c>
      <c r="F115" s="17">
        <v>10146810</v>
      </c>
      <c r="G115" s="18">
        <f t="shared" si="2"/>
        <v>6.4461369783946605E-4</v>
      </c>
      <c r="H115" s="19" t="s">
        <v>26</v>
      </c>
    </row>
    <row r="116" spans="2:13" x14ac:dyDescent="0.25">
      <c r="B116" s="15" t="s">
        <v>260</v>
      </c>
      <c r="C116" s="16" t="s">
        <v>261</v>
      </c>
      <c r="D116" s="16" t="s">
        <v>219</v>
      </c>
      <c r="E116" s="17">
        <v>100</v>
      </c>
      <c r="F116" s="17">
        <v>10146680</v>
      </c>
      <c r="G116" s="18">
        <f t="shared" si="2"/>
        <v>6.4460543910783324E-4</v>
      </c>
      <c r="H116" s="19" t="s">
        <v>26</v>
      </c>
    </row>
    <row r="117" spans="2:13" x14ac:dyDescent="0.25">
      <c r="B117" s="15" t="s">
        <v>262</v>
      </c>
      <c r="C117" s="16" t="s">
        <v>263</v>
      </c>
      <c r="D117" s="16" t="s">
        <v>219</v>
      </c>
      <c r="E117" s="17">
        <v>100</v>
      </c>
      <c r="F117" s="17">
        <v>10193500</v>
      </c>
      <c r="G117" s="18">
        <f t="shared" si="2"/>
        <v>6.475798530697429E-4</v>
      </c>
      <c r="H117" s="19" t="s">
        <v>26</v>
      </c>
    </row>
    <row r="118" spans="2:13" x14ac:dyDescent="0.25">
      <c r="B118" s="15" t="s">
        <v>264</v>
      </c>
      <c r="C118" s="16" t="s">
        <v>265</v>
      </c>
      <c r="D118" s="16" t="s">
        <v>219</v>
      </c>
      <c r="E118" s="17">
        <v>100</v>
      </c>
      <c r="F118" s="17">
        <v>10170250</v>
      </c>
      <c r="G118" s="18">
        <f t="shared" si="2"/>
        <v>6.4610281068156698E-4</v>
      </c>
      <c r="H118" s="19" t="s">
        <v>26</v>
      </c>
    </row>
    <row r="119" spans="2:13" x14ac:dyDescent="0.25">
      <c r="B119" s="15" t="s">
        <v>266</v>
      </c>
      <c r="C119" s="16" t="s">
        <v>267</v>
      </c>
      <c r="D119" s="16" t="s">
        <v>219</v>
      </c>
      <c r="E119" s="17">
        <v>100</v>
      </c>
      <c r="F119" s="17">
        <v>10130060</v>
      </c>
      <c r="G119" s="18">
        <f t="shared" si="2"/>
        <v>6.435495920329307E-4</v>
      </c>
      <c r="H119" s="19" t="s">
        <v>26</v>
      </c>
    </row>
    <row r="120" spans="2:13" x14ac:dyDescent="0.25">
      <c r="B120" s="15" t="s">
        <v>268</v>
      </c>
      <c r="C120" s="16" t="s">
        <v>269</v>
      </c>
      <c r="D120" s="16" t="s">
        <v>270</v>
      </c>
      <c r="E120" s="17">
        <v>17</v>
      </c>
      <c r="F120" s="17">
        <v>17640509</v>
      </c>
      <c r="G120" s="18">
        <f t="shared" si="2"/>
        <v>1.1206786899784643E-3</v>
      </c>
      <c r="H120" s="19" t="s">
        <v>18</v>
      </c>
      <c r="K120" s="25" t="s">
        <v>18</v>
      </c>
    </row>
    <row r="121" spans="2:13" x14ac:dyDescent="0.25">
      <c r="B121" s="15" t="s">
        <v>271</v>
      </c>
      <c r="C121" s="16" t="s">
        <v>272</v>
      </c>
      <c r="D121" s="16" t="s">
        <v>270</v>
      </c>
      <c r="E121" s="17">
        <v>22</v>
      </c>
      <c r="F121" s="17">
        <v>21636692</v>
      </c>
      <c r="G121" s="18">
        <f t="shared" si="2"/>
        <v>1.3745510203831148E-3</v>
      </c>
      <c r="H121" s="19" t="s">
        <v>18</v>
      </c>
      <c r="K121" s="25" t="s">
        <v>18</v>
      </c>
      <c r="M121" s="20" t="s">
        <v>18</v>
      </c>
    </row>
    <row r="122" spans="2:13" x14ac:dyDescent="0.25">
      <c r="B122" s="15" t="s">
        <v>273</v>
      </c>
      <c r="C122" s="16" t="s">
        <v>274</v>
      </c>
      <c r="D122" s="16" t="s">
        <v>270</v>
      </c>
      <c r="E122" s="17">
        <v>5</v>
      </c>
      <c r="F122" s="17">
        <v>4861425</v>
      </c>
      <c r="G122" s="18">
        <f t="shared" si="2"/>
        <v>3.0884003406186049E-4</v>
      </c>
      <c r="H122" s="19" t="s">
        <v>17</v>
      </c>
      <c r="K122" s="25" t="s">
        <v>18</v>
      </c>
      <c r="M122" s="20" t="s">
        <v>275</v>
      </c>
    </row>
    <row r="123" spans="2:13" x14ac:dyDescent="0.25">
      <c r="B123" s="15" t="s">
        <v>276</v>
      </c>
      <c r="C123" s="16" t="s">
        <v>277</v>
      </c>
      <c r="D123" s="16" t="s">
        <v>270</v>
      </c>
      <c r="E123" s="17">
        <v>50</v>
      </c>
      <c r="F123" s="17">
        <v>48617250</v>
      </c>
      <c r="G123" s="18">
        <f t="shared" si="2"/>
        <v>3.088590926733208E-3</v>
      </c>
      <c r="H123" s="19" t="s">
        <v>17</v>
      </c>
      <c r="K123" s="25"/>
      <c r="M123" s="20"/>
    </row>
    <row r="124" spans="2:13" x14ac:dyDescent="0.25">
      <c r="B124" s="15" t="s">
        <v>278</v>
      </c>
      <c r="C124" s="16" t="s">
        <v>279</v>
      </c>
      <c r="D124" s="16" t="s">
        <v>270</v>
      </c>
      <c r="E124" s="17">
        <v>17</v>
      </c>
      <c r="F124" s="17">
        <v>16366036</v>
      </c>
      <c r="G124" s="18">
        <f t="shared" si="2"/>
        <v>1.0397130708995068E-3</v>
      </c>
      <c r="H124" s="19" t="s">
        <v>17</v>
      </c>
      <c r="K124" s="25"/>
      <c r="M124" s="20"/>
    </row>
    <row r="125" spans="2:13" x14ac:dyDescent="0.25">
      <c r="B125" s="15" t="s">
        <v>280</v>
      </c>
      <c r="C125" s="16" t="s">
        <v>281</v>
      </c>
      <c r="D125" s="16" t="s">
        <v>270</v>
      </c>
      <c r="E125" s="17">
        <v>3</v>
      </c>
      <c r="F125" s="17">
        <v>2952651</v>
      </c>
      <c r="G125" s="18">
        <f t="shared" si="2"/>
        <v>1.8757809395656343E-4</v>
      </c>
      <c r="H125" s="19" t="s">
        <v>17</v>
      </c>
      <c r="K125" s="25"/>
      <c r="M125" s="20"/>
    </row>
    <row r="126" spans="2:13" x14ac:dyDescent="0.25">
      <c r="B126" s="15" t="s">
        <v>282</v>
      </c>
      <c r="C126" s="16" t="s">
        <v>283</v>
      </c>
      <c r="D126" s="16" t="s">
        <v>270</v>
      </c>
      <c r="E126" s="17">
        <v>9</v>
      </c>
      <c r="F126" s="17">
        <v>8660583</v>
      </c>
      <c r="G126" s="18">
        <f t="shared" si="2"/>
        <v>5.5019562138993599E-4</v>
      </c>
      <c r="H126" s="19" t="s">
        <v>17</v>
      </c>
      <c r="K126" s="25"/>
      <c r="M126" s="20"/>
    </row>
    <row r="127" spans="2:13" x14ac:dyDescent="0.25">
      <c r="B127" s="15" t="s">
        <v>284</v>
      </c>
      <c r="C127" s="16" t="s">
        <v>285</v>
      </c>
      <c r="D127" s="16" t="s">
        <v>16</v>
      </c>
      <c r="E127" s="17">
        <v>2400</v>
      </c>
      <c r="F127" s="17">
        <v>241641600</v>
      </c>
      <c r="G127" s="18">
        <f t="shared" si="2"/>
        <v>1.5351177890178798E-2</v>
      </c>
      <c r="H127" s="19" t="s">
        <v>17</v>
      </c>
      <c r="K127" s="25"/>
      <c r="M127" s="20"/>
    </row>
    <row r="128" spans="2:13" x14ac:dyDescent="0.25">
      <c r="B128" s="15" t="s">
        <v>286</v>
      </c>
      <c r="C128" s="16" t="s">
        <v>287</v>
      </c>
      <c r="D128" s="16" t="s">
        <v>16</v>
      </c>
      <c r="E128" s="17">
        <v>2425</v>
      </c>
      <c r="F128" s="17">
        <v>239611825</v>
      </c>
      <c r="G128" s="18">
        <f t="shared" si="2"/>
        <v>1.5222228913255795E-2</v>
      </c>
      <c r="H128" s="19" t="s">
        <v>17</v>
      </c>
      <c r="K128" s="25"/>
      <c r="M128" s="20"/>
    </row>
    <row r="129" spans="2:13" x14ac:dyDescent="0.25">
      <c r="B129" s="15" t="s">
        <v>288</v>
      </c>
      <c r="C129" s="16" t="s">
        <v>289</v>
      </c>
      <c r="D129" s="16" t="s">
        <v>16</v>
      </c>
      <c r="E129" s="17">
        <v>2500</v>
      </c>
      <c r="F129" s="17">
        <v>248966750</v>
      </c>
      <c r="G129" s="18">
        <f t="shared" si="2"/>
        <v>1.5816535182641037E-2</v>
      </c>
      <c r="H129" s="19" t="s">
        <v>17</v>
      </c>
      <c r="K129" s="25"/>
      <c r="M129" s="20"/>
    </row>
    <row r="130" spans="2:13" x14ac:dyDescent="0.25">
      <c r="B130" s="15"/>
      <c r="C130" s="16"/>
      <c r="D130" s="16"/>
      <c r="E130" s="17"/>
      <c r="F130" s="17"/>
      <c r="G130" s="18"/>
      <c r="H130" s="19"/>
      <c r="K130" s="25" t="s">
        <v>18</v>
      </c>
      <c r="M130" s="20" t="s">
        <v>275</v>
      </c>
    </row>
    <row r="131" spans="2:13" hidden="1" x14ac:dyDescent="0.25">
      <c r="B131" s="15"/>
      <c r="C131" s="16"/>
      <c r="D131" s="16"/>
      <c r="E131" s="17"/>
      <c r="F131" s="17"/>
      <c r="G131" s="18"/>
      <c r="H131" s="19"/>
      <c r="K131" s="25" t="s">
        <v>275</v>
      </c>
      <c r="M131" s="20" t="s">
        <v>17</v>
      </c>
    </row>
    <row r="132" spans="2:13" hidden="1" x14ac:dyDescent="0.25">
      <c r="B132" s="15"/>
      <c r="C132" s="16"/>
      <c r="D132" s="16"/>
      <c r="E132" s="17"/>
      <c r="F132" s="17"/>
      <c r="G132" s="18"/>
      <c r="H132" s="19"/>
      <c r="K132" s="25" t="s">
        <v>17</v>
      </c>
      <c r="M132" s="20" t="s">
        <v>290</v>
      </c>
    </row>
    <row r="133" spans="2:13" hidden="1" x14ac:dyDescent="0.25">
      <c r="B133" s="15"/>
      <c r="C133" s="26"/>
      <c r="D133" s="26"/>
      <c r="E133" s="27"/>
      <c r="F133" s="28"/>
      <c r="G133" s="29"/>
      <c r="H133" s="19"/>
      <c r="K133" s="25"/>
      <c r="M133" s="20"/>
    </row>
    <row r="134" spans="2:13" hidden="1" x14ac:dyDescent="0.25">
      <c r="B134" s="15"/>
      <c r="C134" s="16"/>
      <c r="D134" s="16"/>
      <c r="E134" s="17"/>
      <c r="F134" s="17"/>
      <c r="G134" s="18"/>
      <c r="H134" s="19"/>
      <c r="K134" s="25"/>
      <c r="M134" s="20"/>
    </row>
    <row r="135" spans="2:13" hidden="1" x14ac:dyDescent="0.25">
      <c r="B135" s="15"/>
      <c r="C135" s="16"/>
      <c r="D135" s="16"/>
      <c r="E135" s="17"/>
      <c r="F135" s="17"/>
      <c r="G135" s="18"/>
      <c r="H135" s="19"/>
      <c r="K135" s="25"/>
      <c r="M135" s="20"/>
    </row>
    <row r="136" spans="2:13" hidden="1" x14ac:dyDescent="0.25">
      <c r="B136" s="15"/>
      <c r="C136" s="16"/>
      <c r="D136" s="16"/>
      <c r="E136" s="17"/>
      <c r="F136" s="17"/>
      <c r="G136" s="18"/>
      <c r="H136" s="19"/>
      <c r="K136" s="20" t="s">
        <v>290</v>
      </c>
      <c r="M136" s="22" t="s">
        <v>29</v>
      </c>
    </row>
    <row r="137" spans="2:13" x14ac:dyDescent="0.25">
      <c r="B137" s="30"/>
      <c r="C137" s="26" t="s">
        <v>291</v>
      </c>
      <c r="D137" s="26"/>
      <c r="E137" s="31"/>
      <c r="F137" s="32">
        <f>SUM(F7:F136)</f>
        <v>14755835956.48</v>
      </c>
      <c r="G137" s="33">
        <f>SUM(Table1345676857[% of Portfolio])</f>
        <v>0.93721230203363426</v>
      </c>
      <c r="H137" s="34"/>
      <c r="K137" s="20" t="s">
        <v>18</v>
      </c>
      <c r="M137" s="22" t="s">
        <v>32</v>
      </c>
    </row>
    <row r="138" spans="2:13" x14ac:dyDescent="0.25">
      <c r="G138" s="35"/>
      <c r="K138" s="20" t="s">
        <v>18</v>
      </c>
      <c r="M138" s="22" t="s">
        <v>292</v>
      </c>
    </row>
    <row r="139" spans="2:13" x14ac:dyDescent="0.25">
      <c r="B139" s="36"/>
      <c r="C139" s="37" t="s">
        <v>293</v>
      </c>
      <c r="D139" s="37"/>
      <c r="E139" s="37"/>
      <c r="F139" s="37" t="s">
        <v>11</v>
      </c>
      <c r="G139" s="38" t="s">
        <v>12</v>
      </c>
    </row>
    <row r="140" spans="2:13" x14ac:dyDescent="0.25">
      <c r="B140" s="39"/>
      <c r="C140" s="26" t="s">
        <v>294</v>
      </c>
      <c r="D140" s="16"/>
      <c r="E140" s="40"/>
      <c r="F140" s="41" t="s">
        <v>295</v>
      </c>
      <c r="G140" s="42">
        <v>0</v>
      </c>
    </row>
    <row r="141" spans="2:13" x14ac:dyDescent="0.25">
      <c r="B141" s="39" t="s">
        <v>296</v>
      </c>
      <c r="C141" s="26" t="s">
        <v>297</v>
      </c>
      <c r="D141" s="26"/>
      <c r="E141" s="31"/>
      <c r="F141" s="17">
        <v>492398386.00999999</v>
      </c>
      <c r="G141" s="42">
        <f>+F141/$F$149</f>
        <v>3.1281431742201826E-2</v>
      </c>
    </row>
    <row r="142" spans="2:13" x14ac:dyDescent="0.25">
      <c r="B142" s="39"/>
      <c r="C142" s="26" t="s">
        <v>298</v>
      </c>
      <c r="D142" s="16"/>
      <c r="E142" s="40"/>
      <c r="F142" s="31" t="s">
        <v>295</v>
      </c>
      <c r="G142" s="42">
        <v>0</v>
      </c>
    </row>
    <row r="143" spans="2:13" x14ac:dyDescent="0.25">
      <c r="B143" s="39"/>
      <c r="C143" s="26" t="s">
        <v>299</v>
      </c>
      <c r="D143" s="16"/>
      <c r="E143" s="40"/>
      <c r="F143" s="31" t="s">
        <v>295</v>
      </c>
      <c r="G143" s="42">
        <v>0</v>
      </c>
    </row>
    <row r="144" spans="2:13" x14ac:dyDescent="0.25">
      <c r="B144" s="39"/>
      <c r="C144" s="26" t="s">
        <v>300</v>
      </c>
      <c r="D144" s="16"/>
      <c r="E144" s="40"/>
      <c r="F144" s="31" t="s">
        <v>295</v>
      </c>
      <c r="G144" s="42">
        <v>0</v>
      </c>
    </row>
    <row r="145" spans="2:7" x14ac:dyDescent="0.25">
      <c r="B145" s="3" t="s">
        <v>204</v>
      </c>
      <c r="C145" s="16" t="s">
        <v>301</v>
      </c>
      <c r="D145" s="16"/>
      <c r="E145" s="40"/>
      <c r="F145" s="17">
        <v>492681548.69999999</v>
      </c>
      <c r="G145" s="42">
        <f>+F145/$F$149</f>
        <v>3.1299420701164406E-2</v>
      </c>
    </row>
    <row r="146" spans="2:7" x14ac:dyDescent="0.25">
      <c r="B146" s="39"/>
      <c r="C146" s="16"/>
      <c r="D146" s="16"/>
      <c r="E146" s="40"/>
      <c r="F146" s="41"/>
      <c r="G146" s="42"/>
    </row>
    <row r="147" spans="2:7" x14ac:dyDescent="0.25">
      <c r="B147" s="39"/>
      <c r="C147" s="16" t="s">
        <v>302</v>
      </c>
      <c r="D147" s="16"/>
      <c r="E147" s="40"/>
      <c r="F147" s="43">
        <f>SUM(F140:F146)</f>
        <v>985079934.71000004</v>
      </c>
      <c r="G147" s="42">
        <f>+F147/$F$149</f>
        <v>6.2580852443366239E-2</v>
      </c>
    </row>
    <row r="148" spans="2:7" x14ac:dyDescent="0.25">
      <c r="B148" s="39"/>
      <c r="C148" s="16"/>
      <c r="D148" s="16"/>
      <c r="E148" s="40"/>
      <c r="F148" s="43"/>
      <c r="G148" s="42"/>
    </row>
    <row r="149" spans="2:7" x14ac:dyDescent="0.25">
      <c r="B149" s="44"/>
      <c r="C149" s="45" t="s">
        <v>303</v>
      </c>
      <c r="D149" s="46"/>
      <c r="E149" s="47"/>
      <c r="F149" s="47">
        <f>+F147+F137</f>
        <v>15740915891.189999</v>
      </c>
      <c r="G149" s="48">
        <v>1</v>
      </c>
    </row>
    <row r="150" spans="2:7" x14ac:dyDescent="0.25">
      <c r="F150" s="49"/>
    </row>
    <row r="151" spans="2:7" x14ac:dyDescent="0.25">
      <c r="C151" s="26" t="s">
        <v>304</v>
      </c>
      <c r="D151" s="50">
        <v>5.7348701086027623</v>
      </c>
      <c r="F151" s="5">
        <v>0</v>
      </c>
    </row>
    <row r="152" spans="2:7" x14ac:dyDescent="0.25">
      <c r="C152" s="26" t="s">
        <v>305</v>
      </c>
      <c r="D152" s="50">
        <v>4.2398532084964495</v>
      </c>
    </row>
    <row r="153" spans="2:7" x14ac:dyDescent="0.25">
      <c r="C153" s="26" t="s">
        <v>306</v>
      </c>
      <c r="D153" s="50">
        <v>7.4135492811812282</v>
      </c>
    </row>
    <row r="154" spans="2:7" x14ac:dyDescent="0.25">
      <c r="C154" s="26" t="s">
        <v>307</v>
      </c>
      <c r="D154" s="51">
        <v>19.9496</v>
      </c>
    </row>
    <row r="155" spans="2:7" x14ac:dyDescent="0.25">
      <c r="C155" s="26" t="s">
        <v>308</v>
      </c>
      <c r="D155" s="51">
        <v>20.021599999999999</v>
      </c>
    </row>
    <row r="156" spans="2:7" x14ac:dyDescent="0.25">
      <c r="C156" s="26" t="s">
        <v>309</v>
      </c>
      <c r="D156" s="52"/>
    </row>
    <row r="157" spans="2:7" x14ac:dyDescent="0.25">
      <c r="C157" s="26" t="s">
        <v>310</v>
      </c>
      <c r="D157" s="53">
        <v>0</v>
      </c>
    </row>
    <row r="158" spans="2:7" x14ac:dyDescent="0.25">
      <c r="C158" s="26" t="s">
        <v>311</v>
      </c>
      <c r="D158" s="53">
        <v>0</v>
      </c>
      <c r="F158" s="49"/>
      <c r="G158" s="54"/>
    </row>
    <row r="159" spans="2:7" x14ac:dyDescent="0.25">
      <c r="B159" s="55"/>
      <c r="C159" s="30"/>
    </row>
    <row r="160" spans="2:7" x14ac:dyDescent="0.25">
      <c r="F160" s="5"/>
    </row>
    <row r="161" spans="3:8" x14ac:dyDescent="0.25">
      <c r="C161" s="37" t="s">
        <v>312</v>
      </c>
      <c r="D161" s="37"/>
      <c r="E161" s="37"/>
      <c r="F161" s="37"/>
      <c r="G161" s="56"/>
    </row>
    <row r="162" spans="3:8" x14ac:dyDescent="0.25">
      <c r="C162" s="37" t="s">
        <v>313</v>
      </c>
      <c r="D162" s="37"/>
      <c r="E162" s="37"/>
      <c r="F162" s="37" t="s">
        <v>11</v>
      </c>
      <c r="G162" s="56" t="s">
        <v>12</v>
      </c>
    </row>
    <row r="163" spans="3:8" x14ac:dyDescent="0.25">
      <c r="C163" s="26" t="s">
        <v>314</v>
      </c>
      <c r="D163" s="16"/>
      <c r="E163" s="40"/>
      <c r="F163" s="57">
        <f>SUMIF(Table1345676857[[Industry ]],A109,Table1345676857[Market Value])</f>
        <v>0</v>
      </c>
      <c r="G163" s="58">
        <f>+F163/$F$149</f>
        <v>0</v>
      </c>
    </row>
    <row r="164" spans="3:8" x14ac:dyDescent="0.25">
      <c r="C164" s="16" t="s">
        <v>315</v>
      </c>
      <c r="D164" s="16"/>
      <c r="E164" s="40"/>
      <c r="F164" s="57">
        <f>SUMIF(Table1345676857[[Industry ]],A110,Table1345676857[Market Value])</f>
        <v>0</v>
      </c>
      <c r="G164" s="58">
        <f>+F164/$F$149</f>
        <v>0</v>
      </c>
    </row>
    <row r="165" spans="3:8" x14ac:dyDescent="0.25">
      <c r="C165" s="16" t="s">
        <v>316</v>
      </c>
      <c r="D165" s="16"/>
      <c r="E165" s="40"/>
      <c r="F165" s="57">
        <f>SUMIF($E$177:$E$186,C165,$H$177:$H$186)</f>
        <v>13803320245</v>
      </c>
      <c r="G165" s="58">
        <f>+F165/$F$149</f>
        <v>0.87690705804009483</v>
      </c>
    </row>
    <row r="166" spans="3:8" x14ac:dyDescent="0.25">
      <c r="C166" s="16" t="s">
        <v>317</v>
      </c>
      <c r="D166" s="16"/>
      <c r="E166" s="40"/>
      <c r="F166" s="57">
        <f t="shared" ref="F166:F174" si="3">SUMIF($E$177:$E$186,C166,$H$177:$H$186)</f>
        <v>0</v>
      </c>
      <c r="G166" s="58">
        <f t="shared" ref="G166:G174" si="4">+F166/$F$149</f>
        <v>0</v>
      </c>
    </row>
    <row r="167" spans="3:8" x14ac:dyDescent="0.25">
      <c r="C167" s="16" t="s">
        <v>318</v>
      </c>
      <c r="D167" s="16"/>
      <c r="E167" s="40"/>
      <c r="F167" s="57">
        <f t="shared" si="3"/>
        <v>949259773.5</v>
      </c>
      <c r="G167" s="58">
        <f>+F167/$F$149</f>
        <v>6.0305243993539745E-2</v>
      </c>
    </row>
    <row r="168" spans="3:8" x14ac:dyDescent="0.25">
      <c r="C168" s="16" t="s">
        <v>319</v>
      </c>
      <c r="D168" s="16"/>
      <c r="E168" s="40"/>
      <c r="F168" s="57">
        <f t="shared" si="3"/>
        <v>0</v>
      </c>
      <c r="G168" s="58">
        <f t="shared" si="4"/>
        <v>0</v>
      </c>
    </row>
    <row r="169" spans="3:8" x14ac:dyDescent="0.25">
      <c r="C169" s="16" t="s">
        <v>320</v>
      </c>
      <c r="D169" s="16"/>
      <c r="E169" s="40"/>
      <c r="F169" s="57">
        <f t="shared" si="3"/>
        <v>0</v>
      </c>
      <c r="G169" s="58">
        <f t="shared" si="4"/>
        <v>0</v>
      </c>
    </row>
    <row r="170" spans="3:8" x14ac:dyDescent="0.25">
      <c r="C170" s="16" t="s">
        <v>321</v>
      </c>
      <c r="D170" s="16"/>
      <c r="E170" s="40"/>
      <c r="F170" s="57">
        <f t="shared" si="3"/>
        <v>0</v>
      </c>
      <c r="G170" s="58">
        <f t="shared" si="4"/>
        <v>0</v>
      </c>
    </row>
    <row r="171" spans="3:8" x14ac:dyDescent="0.25">
      <c r="C171" s="16" t="s">
        <v>322</v>
      </c>
      <c r="D171" s="16"/>
      <c r="E171" s="40"/>
      <c r="F171" s="57">
        <f t="shared" si="3"/>
        <v>0</v>
      </c>
      <c r="G171" s="58">
        <f t="shared" si="4"/>
        <v>0</v>
      </c>
    </row>
    <row r="172" spans="3:8" x14ac:dyDescent="0.25">
      <c r="C172" s="16" t="s">
        <v>323</v>
      </c>
      <c r="D172" s="16"/>
      <c r="E172" s="40"/>
      <c r="F172" s="57">
        <f t="shared" si="3"/>
        <v>0</v>
      </c>
      <c r="G172" s="58">
        <f t="shared" si="4"/>
        <v>0</v>
      </c>
    </row>
    <row r="173" spans="3:8" x14ac:dyDescent="0.25">
      <c r="C173" s="16" t="s">
        <v>324</v>
      </c>
      <c r="D173" s="16"/>
      <c r="E173" s="40"/>
      <c r="F173" s="57">
        <f t="shared" si="3"/>
        <v>0</v>
      </c>
      <c r="G173" s="59">
        <f t="shared" si="4"/>
        <v>0</v>
      </c>
    </row>
    <row r="174" spans="3:8" x14ac:dyDescent="0.25">
      <c r="C174" s="16" t="s">
        <v>325</v>
      </c>
      <c r="D174" s="16"/>
      <c r="E174" s="40"/>
      <c r="F174" s="57">
        <f t="shared" si="3"/>
        <v>0</v>
      </c>
      <c r="G174" s="59">
        <f t="shared" si="4"/>
        <v>0</v>
      </c>
    </row>
    <row r="175" spans="3:8" x14ac:dyDescent="0.25">
      <c r="C175" s="16" t="s">
        <v>326</v>
      </c>
      <c r="D175" s="16"/>
      <c r="E175" s="40"/>
      <c r="F175" s="60">
        <f>SUM(F163:F174)</f>
        <v>14752580018.5</v>
      </c>
      <c r="G175" s="61">
        <f>SUM(G163:G174)</f>
        <v>0.93721230203363459</v>
      </c>
      <c r="H175" s="23">
        <f>F137-H187</f>
        <v>3255937.9799995422</v>
      </c>
    </row>
    <row r="176" spans="3:8" x14ac:dyDescent="0.25">
      <c r="F176" s="62"/>
    </row>
    <row r="177" spans="3:8" s="1" customFormat="1" x14ac:dyDescent="0.25">
      <c r="E177" s="1" t="s">
        <v>316</v>
      </c>
      <c r="F177" s="1" t="s">
        <v>17</v>
      </c>
      <c r="G177" s="63">
        <f>H177/$F$149</f>
        <v>0.60037632659541218</v>
      </c>
      <c r="H177" s="21">
        <f t="shared" ref="H177:H186" si="5">SUMIF($H$7:$H$136,F177,$F$7:$F$136)</f>
        <v>9450473260</v>
      </c>
    </row>
    <row r="178" spans="3:8" s="1" customFormat="1" x14ac:dyDescent="0.25">
      <c r="C178" s="1" t="s">
        <v>316</v>
      </c>
      <c r="E178" s="1" t="s">
        <v>316</v>
      </c>
      <c r="F178" s="1" t="s">
        <v>26</v>
      </c>
      <c r="G178" s="63">
        <f t="shared" ref="G178:G186" si="6">H178/$F$149</f>
        <v>3.8890036401415577E-2</v>
      </c>
      <c r="H178" s="21">
        <f t="shared" si="5"/>
        <v>612164792</v>
      </c>
    </row>
    <row r="179" spans="3:8" s="1" customFormat="1" x14ac:dyDescent="0.25">
      <c r="C179" s="1" t="s">
        <v>316</v>
      </c>
      <c r="E179" s="1" t="s">
        <v>316</v>
      </c>
      <c r="F179" s="20" t="s">
        <v>290</v>
      </c>
      <c r="G179" s="63">
        <f t="shared" si="6"/>
        <v>0</v>
      </c>
      <c r="H179" s="21">
        <f t="shared" si="5"/>
        <v>0</v>
      </c>
    </row>
    <row r="180" spans="3:8" s="1" customFormat="1" x14ac:dyDescent="0.25">
      <c r="C180" s="1" t="s">
        <v>316</v>
      </c>
      <c r="E180" s="1" t="s">
        <v>316</v>
      </c>
      <c r="F180" s="22" t="s">
        <v>292</v>
      </c>
      <c r="G180" s="63">
        <f t="shared" si="6"/>
        <v>0</v>
      </c>
      <c r="H180" s="21">
        <f t="shared" si="5"/>
        <v>0</v>
      </c>
    </row>
    <row r="181" spans="3:8" s="1" customFormat="1" x14ac:dyDescent="0.25">
      <c r="C181" s="1" t="s">
        <v>316</v>
      </c>
      <c r="E181" s="1" t="s">
        <v>316</v>
      </c>
      <c r="F181" s="1" t="s">
        <v>18</v>
      </c>
      <c r="G181" s="63">
        <f t="shared" si="6"/>
        <v>0.23764069504326713</v>
      </c>
      <c r="H181" s="21">
        <f t="shared" si="5"/>
        <v>3740682193</v>
      </c>
    </row>
    <row r="182" spans="3:8" s="1" customFormat="1" x14ac:dyDescent="0.25">
      <c r="C182" s="1" t="s">
        <v>316</v>
      </c>
      <c r="E182" s="1" t="s">
        <v>318</v>
      </c>
      <c r="F182" s="1" t="s">
        <v>29</v>
      </c>
      <c r="G182" s="63">
        <f t="shared" si="6"/>
        <v>4.061260843517988E-2</v>
      </c>
      <c r="H182" s="21">
        <f t="shared" si="5"/>
        <v>639279653.5</v>
      </c>
    </row>
    <row r="183" spans="3:8" s="1" customFormat="1" x14ac:dyDescent="0.25">
      <c r="C183" s="1" t="s">
        <v>318</v>
      </c>
      <c r="E183" s="1" t="s">
        <v>318</v>
      </c>
      <c r="F183" s="1" t="s">
        <v>75</v>
      </c>
      <c r="G183" s="63">
        <f t="shared" si="6"/>
        <v>6.5314941462550136E-4</v>
      </c>
      <c r="H183" s="21">
        <f t="shared" si="5"/>
        <v>10281170</v>
      </c>
    </row>
    <row r="184" spans="3:8" s="1" customFormat="1" x14ac:dyDescent="0.25">
      <c r="C184" s="1" t="s">
        <v>319</v>
      </c>
      <c r="E184" s="1" t="s">
        <v>316</v>
      </c>
      <c r="F184" s="1" t="s">
        <v>32</v>
      </c>
      <c r="G184" s="63">
        <f t="shared" si="6"/>
        <v>0</v>
      </c>
      <c r="H184" s="21">
        <f t="shared" si="5"/>
        <v>0</v>
      </c>
    </row>
    <row r="185" spans="3:8" s="1" customFormat="1" x14ac:dyDescent="0.25">
      <c r="C185" s="1" t="s">
        <v>316</v>
      </c>
      <c r="E185" s="1" t="s">
        <v>318</v>
      </c>
      <c r="F185" s="1" t="s">
        <v>21</v>
      </c>
      <c r="G185" s="63">
        <f t="shared" si="6"/>
        <v>1.9039486143734363E-2</v>
      </c>
      <c r="H185" s="21">
        <f t="shared" si="5"/>
        <v>299698950</v>
      </c>
    </row>
    <row r="186" spans="3:8" s="1" customFormat="1" x14ac:dyDescent="0.25">
      <c r="C186" s="1" t="s">
        <v>319</v>
      </c>
      <c r="E186" s="1" t="s">
        <v>316</v>
      </c>
      <c r="F186" s="1" t="s">
        <v>327</v>
      </c>
      <c r="G186" s="63">
        <f t="shared" si="6"/>
        <v>0</v>
      </c>
      <c r="H186" s="21">
        <f t="shared" si="5"/>
        <v>0</v>
      </c>
    </row>
    <row r="187" spans="3:8" s="1" customFormat="1" x14ac:dyDescent="0.25">
      <c r="C187" s="1" t="s">
        <v>316</v>
      </c>
      <c r="E187" s="64"/>
      <c r="G187" s="65">
        <f>SUM(G177:G186)</f>
        <v>0.93721230203363459</v>
      </c>
      <c r="H187" s="66">
        <f>SUM(H177:H186)</f>
        <v>14752580018.5</v>
      </c>
    </row>
    <row r="188" spans="3:8" s="1" customFormat="1" x14ac:dyDescent="0.25">
      <c r="E188" s="64"/>
      <c r="G188" s="67"/>
      <c r="H188" s="23">
        <f>+H187-F137</f>
        <v>-3255937.9799995422</v>
      </c>
    </row>
    <row r="189" spans="3:8" s="1" customFormat="1" x14ac:dyDescent="0.25">
      <c r="E189" s="64"/>
      <c r="G189" s="67"/>
    </row>
    <row r="190" spans="3:8" s="1" customFormat="1" x14ac:dyDescent="0.25">
      <c r="E190" s="64"/>
      <c r="G190" s="67"/>
    </row>
    <row r="191" spans="3:8" s="1" customFormat="1" x14ac:dyDescent="0.25">
      <c r="E191" s="64"/>
      <c r="G191" s="67"/>
    </row>
    <row r="192" spans="3:8" s="1" customFormat="1" x14ac:dyDescent="0.25">
      <c r="E192" s="64"/>
      <c r="F192" s="68"/>
      <c r="G192" s="67"/>
    </row>
    <row r="193" spans="5:7" s="1" customFormat="1" x14ac:dyDescent="0.25">
      <c r="E193" s="64"/>
      <c r="F193" s="68"/>
      <c r="G193" s="67"/>
    </row>
    <row r="194" spans="5:7" x14ac:dyDescent="0.25">
      <c r="F194" s="2"/>
    </row>
    <row r="195" spans="5:7" x14ac:dyDescent="0.25">
      <c r="F195" s="2"/>
    </row>
    <row r="196" spans="5:7" x14ac:dyDescent="0.25">
      <c r="F196" s="2"/>
    </row>
    <row r="197" spans="5:7" x14ac:dyDescent="0.25">
      <c r="F197" s="2"/>
    </row>
    <row r="198" spans="5:7" x14ac:dyDescent="0.25">
      <c r="F19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5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2026-02-06T06:56:06Z</dcterms:created>
  <dcterms:modified xsi:type="dcterms:W3CDTF">2026-02-06T06:56:09Z</dcterms:modified>
</cp:coreProperties>
</file>