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1F71304D-62AE-492C-A7CC-F0C9645481DA}" xr6:coauthVersionLast="47" xr6:coauthVersionMax="47" xr10:uidLastSave="{00000000-0000-0000-0000-000000000000}"/>
  <bookViews>
    <workbookView xWindow="-120" yWindow="-120" windowWidth="20730" windowHeight="11040" xr2:uid="{DA747B3F-3008-4E9E-AE36-9909D51B496B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Port_G1I!$C$6:$H$50</definedName>
    <definedName name="IN" localSheetId="0">#REF!</definedName>
    <definedName name="IN">#REF!</definedName>
    <definedName name="_xlnm.Print_Area" localSheetId="0">Port_G1I!$B$2:$G$79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8" i="1" l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F88" i="1"/>
  <c r="G88" i="1" s="1"/>
  <c r="F87" i="1"/>
  <c r="F86" i="1"/>
  <c r="F85" i="1"/>
  <c r="F84" i="1"/>
  <c r="F83" i="1"/>
  <c r="F82" i="1"/>
  <c r="G82" i="1" s="1"/>
  <c r="F81" i="1"/>
  <c r="F80" i="1"/>
  <c r="G80" i="1" s="1"/>
  <c r="F78" i="1"/>
  <c r="F77" i="1"/>
  <c r="F79" i="1" s="1"/>
  <c r="F61" i="1"/>
  <c r="F63" i="1" s="1"/>
  <c r="F51" i="1"/>
  <c r="G84" i="1" l="1"/>
  <c r="G43" i="1"/>
  <c r="G31" i="1"/>
  <c r="G23" i="1"/>
  <c r="G15" i="1"/>
  <c r="G7" i="1"/>
  <c r="G61" i="1"/>
  <c r="G42" i="1"/>
  <c r="G30" i="1"/>
  <c r="G22" i="1"/>
  <c r="G14" i="1"/>
  <c r="G18" i="1"/>
  <c r="G37" i="1"/>
  <c r="G9" i="1"/>
  <c r="G32" i="1"/>
  <c r="G8" i="1"/>
  <c r="G41" i="1"/>
  <c r="G29" i="1"/>
  <c r="G21" i="1"/>
  <c r="G13" i="1"/>
  <c r="G59" i="1"/>
  <c r="G40" i="1"/>
  <c r="G28" i="1"/>
  <c r="G20" i="1"/>
  <c r="G85" i="1"/>
  <c r="G81" i="1"/>
  <c r="G24" i="1"/>
  <c r="G12" i="1"/>
  <c r="G38" i="1"/>
  <c r="G26" i="1"/>
  <c r="G10" i="1"/>
  <c r="G25" i="1"/>
  <c r="G17" i="1"/>
  <c r="G50" i="1"/>
  <c r="G16" i="1"/>
  <c r="G55" i="1"/>
  <c r="G39" i="1"/>
  <c r="G27" i="1"/>
  <c r="G19" i="1"/>
  <c r="G11" i="1"/>
  <c r="G86" i="1"/>
  <c r="G83" i="1"/>
  <c r="G51" i="1"/>
  <c r="G79" i="1"/>
  <c r="G78" i="1"/>
  <c r="G87" i="1"/>
  <c r="G77" i="1"/>
</calcChain>
</file>

<file path=xl/sharedStrings.xml><?xml version="1.0" encoding="utf-8"?>
<sst xmlns="http://schemas.openxmlformats.org/spreadsheetml/2006/main" count="159" uniqueCount="115">
  <si>
    <t>NAME OF PENSION FUND</t>
  </si>
  <si>
    <t>ADITYA BIRLA SUN LIFE PENSION FUND MANAGEMENT LIMITED</t>
  </si>
  <si>
    <t>G-TIER II</t>
  </si>
  <si>
    <t>SCHEME NAME</t>
  </si>
  <si>
    <t>Scheme G TIER II</t>
  </si>
  <si>
    <t>MONTH</t>
  </si>
  <si>
    <t>30-01-2026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</si>
  <si>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</si>
  <si>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</si>
  <si>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</si>
  <si>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</si>
  <si>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</si>
  <si>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</si>
  <si>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</si>
  <si>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</si>
  <si>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</si>
  <si>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</si>
  <si>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IN000335C025</t>
  </si>
  <si>
    <t>Gsec Strip 15-03-2035</t>
  </si>
  <si>
    <t>IN000929C041</t>
  </si>
  <si>
    <t>0% Strip GOI  19-09-2029</t>
  </si>
  <si>
    <t>IN000929C058</t>
  </si>
  <si>
    <t>Gsec Strip 12-09-2029</t>
  </si>
  <si>
    <t>IN001243P014</t>
  </si>
  <si>
    <t>Gsec Strip 23-12-2043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</si>
  <si>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</si>
  <si>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</si>
  <si>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</si>
  <si>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</si>
  <si>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</si>
  <si>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</si>
  <si>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IN0020190024</t>
  </si>
  <si>
    <t>7.62% GS 2039 (15-09-2039)</t>
  </si>
  <si>
    <t>IN0020190040</t>
  </si>
  <si>
    <t>7.69% GOI 17.06.2043</t>
  </si>
  <si>
    <t>IN0020200245</t>
  </si>
  <si>
    <t>6.22% GOI 2035 (16-Mar-2035)</t>
  </si>
  <si>
    <t>IN0020210194</t>
  </si>
  <si>
    <t>6.99% GOI 15-DEC-2051</t>
  </si>
  <si>
    <t>IN0020230051</t>
  </si>
  <si>
    <t>7.30 GS 19.06.2053</t>
  </si>
  <si>
    <t>IN0020240050</t>
  </si>
  <si>
    <t>7.04 GS 03.06.2029</t>
  </si>
  <si>
    <t>IN0020240134</t>
  </si>
  <si>
    <t>6.92 GS 18.11.2039</t>
  </si>
  <si>
    <t>IN0020240191</t>
  </si>
  <si>
    <t>6.79 GS 30.12.2031</t>
  </si>
  <si>
    <t>IN0020250018</t>
  </si>
  <si>
    <t>6.90 GS 15.04.2065</t>
  </si>
  <si>
    <t>IN0020250042</t>
  </si>
  <si>
    <t>6.68 GS 07.07.2040</t>
  </si>
  <si>
    <t>IN0020250067</t>
  </si>
  <si>
    <t>6.01 GS 2030</t>
  </si>
  <si>
    <t>IN0020250075</t>
  </si>
  <si>
    <t>07.24 GS 18.08.2055</t>
  </si>
  <si>
    <t>IN0020250133</t>
  </si>
  <si>
    <t>6.68 Gsec 2033</t>
  </si>
  <si>
    <t>IN1520220220</t>
  </si>
  <si>
    <t>7.60 GJ SDL 08.02.2035</t>
  </si>
  <si>
    <t>SDL</t>
  </si>
  <si>
    <t>IN1520240145</t>
  </si>
  <si>
    <t>7.22 GJ SDL 15.01.2035</t>
  </si>
  <si>
    <t>IN2220200264</t>
  </si>
  <si>
    <t>6.63% MAHARASHTRA SDL 14-OCT-2030</t>
  </si>
  <si>
    <t>IN4520180204</t>
  </si>
  <si>
    <t>8.38% Telangana SDL 2049</t>
  </si>
  <si>
    <t>INE261F08CQ6</t>
  </si>
  <si>
    <t>6.49% NABARD GOI Fully Serviced Bond Series PMAY-G PD3</t>
  </si>
  <si>
    <t>NCD</t>
  </si>
  <si>
    <t>02A</t>
  </si>
  <si>
    <t>NCA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</si>
  <si>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</si>
  <si>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</si>
  <si>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</si>
  <si>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</si>
  <si>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</si>
  <si>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</si>
  <si>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</si>
  <si>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</si>
  <si>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Infrastructure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</si>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</sst>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5" fillId="2" borderId="0" xfId="1" applyFont="1" applyFill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3" borderId="0" xfId="0" applyFont="1" applyFill="1"/>
    <xf numFmtId="9" fontId="1" fillId="0" borderId="0" xfId="3" applyFont="1"/>
    <xf numFmtId="0" fontId="4" fillId="4" borderId="1" xfId="1" applyFont="1" applyFill="1" applyBorder="1"/>
    <xf numFmtId="0" fontId="4" fillId="4" borderId="2" xfId="1" applyFont="1" applyFill="1" applyBorder="1"/>
    <xf numFmtId="164" fontId="4" fillId="4" borderId="2" xfId="2" applyFont="1" applyFill="1" applyBorder="1"/>
    <xf numFmtId="9" fontId="4" fillId="4" borderId="2" xfId="3" applyFont="1" applyFill="1" applyBorder="1"/>
    <xf numFmtId="0" fontId="4" fillId="4" borderId="3" xfId="1" applyFont="1" applyFill="1" applyBorder="1"/>
    <xf numFmtId="0" fontId="5" fillId="2" borderId="0" xfId="1" applyFont="1" applyFill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9" fontId="0" fillId="0" borderId="4" xfId="3" applyFont="1" applyFill="1" applyBorder="1"/>
    <xf numFmtId="164" fontId="0" fillId="0" borderId="5" xfId="2" quotePrefix="1" applyFont="1" applyFill="1" applyBorder="1"/>
    <xf numFmtId="164" fontId="0" fillId="0" borderId="4" xfId="3" applyNumberFormat="1" applyFont="1" applyFill="1" applyBorder="1"/>
    <xf numFmtId="0" fontId="8" fillId="3" borderId="0" xfId="0" applyFont="1" applyFill="1"/>
    <xf numFmtId="0" fontId="0" fillId="0" borderId="0" xfId="0" applyAlignment="1">
      <alignment vertical="top"/>
    </xf>
    <xf numFmtId="0" fontId="2" fillId="0" borderId="5" xfId="1" quotePrefix="1" applyBorder="1"/>
    <xf numFmtId="0" fontId="2" fillId="0" borderId="6" xfId="1" applyBorder="1" applyAlignment="1">
      <alignment vertical="top"/>
    </xf>
    <xf numFmtId="0" fontId="2" fillId="0" borderId="4" xfId="1" applyBorder="1" applyAlignment="1">
      <alignment vertical="top"/>
    </xf>
    <xf numFmtId="165" fontId="1" fillId="0" borderId="4" xfId="4" applyNumberFormat="1" applyFont="1" applyFill="1" applyBorder="1" applyAlignment="1">
      <alignment horizontal="right" vertical="top"/>
    </xf>
    <xf numFmtId="0" fontId="2" fillId="0" borderId="4" xfId="1" applyBorder="1" applyAlignment="1">
      <alignment horizontal="right" vertical="top"/>
    </xf>
    <xf numFmtId="165" fontId="1" fillId="0" borderId="4" xfId="3" applyNumberFormat="1" applyFont="1" applyFill="1" applyBorder="1"/>
    <xf numFmtId="164" fontId="0" fillId="0" borderId="4" xfId="2" applyFont="1" applyBorder="1" applyAlignment="1">
      <alignment horizontal="right" vertical="top"/>
    </xf>
    <xf numFmtId="3" fontId="0" fillId="0" borderId="4" xfId="1" applyNumberFormat="1" applyFont="1" applyBorder="1" applyAlignment="1">
      <alignment horizontal="right" vertical="top"/>
    </xf>
    <xf numFmtId="9" fontId="0" fillId="0" borderId="4" xfId="3" applyFont="1" applyBorder="1"/>
    <xf numFmtId="0" fontId="2" fillId="0" borderId="4" xfId="1" quotePrefix="1" applyBorder="1"/>
    <xf numFmtId="0" fontId="3" fillId="4" borderId="4" xfId="1" applyFont="1" applyFill="1" applyBorder="1"/>
    <xf numFmtId="9" fontId="3" fillId="4" borderId="4" xfId="3" applyFont="1" applyFill="1" applyBorder="1"/>
    <xf numFmtId="0" fontId="5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9" fillId="0" borderId="4" xfId="2" applyNumberFormat="1" applyFont="1" applyFill="1" applyBorder="1" applyAlignment="1">
      <alignment vertical="center" wrapText="1"/>
    </xf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9" fontId="4" fillId="0" borderId="4" xfId="3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2" borderId="4" xfId="2" applyFont="1" applyFill="1" applyBorder="1" applyAlignment="1">
      <alignment horizontal="right"/>
    </xf>
    <xf numFmtId="9" fontId="0" fillId="0" borderId="0" xfId="3" applyFont="1"/>
    <xf numFmtId="10" fontId="0" fillId="2" borderId="0" xfId="5" applyNumberFormat="1" applyFont="1" applyFill="1" applyBorder="1"/>
    <xf numFmtId="0" fontId="2" fillId="0" borderId="0" xfId="1" applyAlignment="1">
      <alignment vertical="top"/>
    </xf>
    <xf numFmtId="165" fontId="0" fillId="0" borderId="4" xfId="2" applyNumberFormat="1" applyFont="1" applyBorder="1" applyAlignment="1">
      <alignment vertical="top"/>
    </xf>
    <xf numFmtId="9" fontId="0" fillId="0" borderId="1" xfId="3" applyFont="1" applyBorder="1" applyAlignment="1">
      <alignment vertical="center"/>
    </xf>
    <xf numFmtId="9" fontId="5" fillId="2" borderId="0" xfId="3" applyFont="1" applyFill="1" applyBorder="1"/>
    <xf numFmtId="0" fontId="8" fillId="2" borderId="0" xfId="1" applyFont="1" applyFill="1"/>
    <xf numFmtId="164" fontId="8" fillId="2" borderId="0" xfId="2" applyFont="1" applyFill="1" applyBorder="1"/>
  </cellXfs>
  <cellStyles count="6">
    <cellStyle name="Comma 2 13" xfId="2" xr:uid="{745C0215-139C-4331-892C-9DF5B7B0D776}"/>
    <cellStyle name="Comma 3" xfId="4" xr:uid="{58D28F2C-D60A-4D6F-B359-42B0263D6F9C}"/>
    <cellStyle name="Normal" xfId="0" builtinId="0"/>
    <cellStyle name="Normal 2 13" xfId="1" xr:uid="{FEA0D71A-0EE6-4FE2-83BF-A44880EAA31D}"/>
    <cellStyle name="Percent 2 12" xfId="5" xr:uid="{75F706E1-D98B-47CF-9516-D54D639A3AA9}"/>
    <cellStyle name="Percent 3" xfId="3" xr:uid="{13C3CD94-2605-4272-85A2-450A133A106D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0.%20January%202026\11.%20Website%20upload%20Portfolio%20report\Portfolio_ABSLPM_January_2025.xlsx" TargetMode="External"/><Relationship Id="rId1" Type="http://schemas.openxmlformats.org/officeDocument/2006/relationships/externalLinkPath" Target="file:///Y:\PFRDA%20&amp;%20NPS%20Trust%20Communication%20April%202019%20Onwards\NPS%20Trust\2025-26\Monthly\10.%20January%202026\11.%20Website%20upload%20Portfolio%20report\Portfolio_ABSLPM_Januar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Tax Saver"/>
      <sheetName val="Port_SRE"/>
      <sheetName val="Port_SF"/>
      <sheetName val="Port_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D04F92-B2E8-4263-9F7F-611D5661FCF5}" name="Table13456768578910" displayName="Table13456768578910" ref="B6:H50" totalsRowShown="0" headerRowDxfId="11" dataDxfId="10" headerRowBorderDxfId="8" tableBorderDxfId="9" totalsRowBorderDxfId="7">
  <sortState xmlns:xlrd2="http://schemas.microsoft.com/office/spreadsheetml/2017/richdata2" ref="B7:H47">
    <sortCondition descending="1" ref="F6:F47"/>
  </sortState>
  <tableColumns count="7">
    <tableColumn id="1" xr3:uid="{FDFF12A4-249D-49C6-B59E-236A07748373}" name="ISIN No." dataDxfId="6"/>
    <tableColumn id="2" xr3:uid="{60C8951D-D56E-40B2-AB3D-518F5002A24E}" name="Name of the Instrument" dataDxfId="5"/>
    <tableColumn id="3" xr3:uid="{96F680BC-25A9-45A7-9FF0-7AE563A6F551}" name="Industry " dataDxfId="4"/>
    <tableColumn id="4" xr3:uid="{E91AB0B4-1758-42E7-B300-472239FA5DBB}" name="Quantity" dataDxfId="3"/>
    <tableColumn id="5" xr3:uid="{AB0D80AD-0F98-4060-A478-945EFA11C812}" name="Market Value" dataDxfId="2"/>
    <tableColumn id="6" xr3:uid="{810CB0DD-137D-40CD-8285-42305DAE875B}" name="% of Portfolio" dataDxfId="1">
      <calculatedColumnFormula>+F7/$F$63</calculatedColumnFormula>
    </tableColumn>
    <tableColumn id="7" xr3:uid="{103E92A3-A1E8-46F1-9432-73910F1D9E5C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F0164-7817-4B41-A072-147AF446B609}">
  <sheetPr>
    <tabColor rgb="FF7030A0"/>
  </sheetPr>
  <dimension ref="A2:N101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29.28515625" style="3" customWidth="1"/>
    <col min="5" max="5" width="19.42578125" style="5" customWidth="1"/>
    <col min="6" max="6" width="29.5703125" style="3" customWidth="1"/>
    <col min="7" max="7" width="20.5703125" style="8" customWidth="1"/>
    <col min="8" max="8" width="20.7109375" style="3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3" bestFit="1" customWidth="1"/>
    <col min="16" max="16384" width="9.140625" style="3"/>
  </cols>
  <sheetData>
    <row r="2" spans="1:8" x14ac:dyDescent="0.25">
      <c r="B2" s="2" t="s">
        <v>0</v>
      </c>
      <c r="D2" s="4" t="s">
        <v>1</v>
      </c>
      <c r="G2" s="6"/>
    </row>
    <row r="3" spans="1:8" x14ac:dyDescent="0.25">
      <c r="A3" s="7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x14ac:dyDescent="0.25">
      <c r="A7" s="14"/>
      <c r="B7" s="15" t="s">
        <v>14</v>
      </c>
      <c r="C7" s="16" t="s">
        <v>15</v>
      </c>
      <c r="D7" s="16" t="s">
        <v>16</v>
      </c>
      <c r="E7" s="17">
        <v>48000</v>
      </c>
      <c r="F7" s="17">
        <v>3622564.8</v>
      </c>
      <c r="G7" s="18">
        <f t="shared" ref="G7:G32" si="0">+F7/$F$63</f>
        <v>8.7484357266197649E-3</v>
      </c>
      <c r="H7" s="19"/>
    </row>
    <row r="8" spans="1:8" x14ac:dyDescent="0.25">
      <c r="A8" s="14"/>
      <c r="B8" s="15" t="s">
        <v>17</v>
      </c>
      <c r="C8" s="16" t="s">
        <v>18</v>
      </c>
      <c r="D8" s="16" t="s">
        <v>16</v>
      </c>
      <c r="E8" s="17">
        <v>13600</v>
      </c>
      <c r="F8" s="17">
        <v>716760.8</v>
      </c>
      <c r="G8" s="18">
        <f t="shared" si="0"/>
        <v>1.7309658036097971E-3</v>
      </c>
      <c r="H8" s="19"/>
    </row>
    <row r="9" spans="1:8" x14ac:dyDescent="0.25">
      <c r="A9" s="14"/>
      <c r="B9" s="15" t="s">
        <v>19</v>
      </c>
      <c r="C9" s="16" t="s">
        <v>20</v>
      </c>
      <c r="D9" s="16" t="s">
        <v>16</v>
      </c>
      <c r="E9" s="17">
        <v>12500</v>
      </c>
      <c r="F9" s="17">
        <v>982516.25</v>
      </c>
      <c r="G9" s="18">
        <f t="shared" si="0"/>
        <v>2.3727609409456185E-3</v>
      </c>
      <c r="H9" s="19"/>
    </row>
    <row r="10" spans="1:8" x14ac:dyDescent="0.25">
      <c r="A10" s="14"/>
      <c r="B10" s="15" t="s">
        <v>21</v>
      </c>
      <c r="C10" s="16" t="s">
        <v>22</v>
      </c>
      <c r="D10" s="16" t="s">
        <v>16</v>
      </c>
      <c r="E10" s="17">
        <v>240000</v>
      </c>
      <c r="F10" s="17">
        <v>18888648</v>
      </c>
      <c r="G10" s="18">
        <f t="shared" si="0"/>
        <v>4.5615781114735326E-2</v>
      </c>
      <c r="H10" s="19"/>
    </row>
    <row r="11" spans="1:8" x14ac:dyDescent="0.25">
      <c r="A11" s="14"/>
      <c r="B11" s="15" t="s">
        <v>23</v>
      </c>
      <c r="C11" s="16" t="s">
        <v>24</v>
      </c>
      <c r="D11" s="16" t="s">
        <v>16</v>
      </c>
      <c r="E11" s="17">
        <v>400000</v>
      </c>
      <c r="F11" s="17">
        <v>10638920</v>
      </c>
      <c r="G11" s="18">
        <f t="shared" si="0"/>
        <v>2.5692820683469775E-2</v>
      </c>
      <c r="H11" s="19"/>
    </row>
    <row r="12" spans="1:8" x14ac:dyDescent="0.25">
      <c r="A12" s="14"/>
      <c r="B12" s="15" t="s">
        <v>25</v>
      </c>
      <c r="C12" s="16" t="s">
        <v>26</v>
      </c>
      <c r="D12" s="16" t="s">
        <v>16</v>
      </c>
      <c r="E12" s="17">
        <v>50000</v>
      </c>
      <c r="F12" s="17">
        <v>5538130</v>
      </c>
      <c r="G12" s="18">
        <f t="shared" si="0"/>
        <v>1.3374494874643711E-2</v>
      </c>
      <c r="H12" s="19"/>
    </row>
    <row r="13" spans="1:8" x14ac:dyDescent="0.25">
      <c r="A13" s="14"/>
      <c r="B13" s="15" t="s">
        <v>27</v>
      </c>
      <c r="C13" s="16" t="s">
        <v>28</v>
      </c>
      <c r="D13" s="16" t="s">
        <v>16</v>
      </c>
      <c r="E13" s="17">
        <v>49400</v>
      </c>
      <c r="F13" s="17">
        <v>5261095.0599999996</v>
      </c>
      <c r="G13" s="18">
        <f t="shared" si="0"/>
        <v>1.2705459950377354E-2</v>
      </c>
      <c r="H13" s="19"/>
    </row>
    <row r="14" spans="1:8" x14ac:dyDescent="0.25">
      <c r="A14" s="14"/>
      <c r="B14" s="15" t="s">
        <v>29</v>
      </c>
      <c r="C14" s="16" t="s">
        <v>30</v>
      </c>
      <c r="D14" s="16" t="s">
        <v>16</v>
      </c>
      <c r="E14" s="17">
        <v>7000</v>
      </c>
      <c r="F14" s="17">
        <v>728527.8</v>
      </c>
      <c r="G14" s="18">
        <f t="shared" si="0"/>
        <v>1.7593829193492134E-3</v>
      </c>
      <c r="H14" s="19"/>
    </row>
    <row r="15" spans="1:8" x14ac:dyDescent="0.25">
      <c r="A15" s="14"/>
      <c r="B15" s="15" t="s">
        <v>31</v>
      </c>
      <c r="C15" s="16" t="s">
        <v>32</v>
      </c>
      <c r="D15" s="16" t="s">
        <v>16</v>
      </c>
      <c r="E15" s="17">
        <v>10000</v>
      </c>
      <c r="F15" s="17">
        <v>1045690</v>
      </c>
      <c r="G15" s="18">
        <f t="shared" si="0"/>
        <v>2.5253245311081867E-3</v>
      </c>
      <c r="H15" s="19"/>
    </row>
    <row r="16" spans="1:8" x14ac:dyDescent="0.25">
      <c r="A16" s="14"/>
      <c r="B16" s="15" t="s">
        <v>33</v>
      </c>
      <c r="C16" s="16" t="s">
        <v>34</v>
      </c>
      <c r="D16" s="16" t="s">
        <v>16</v>
      </c>
      <c r="E16" s="17">
        <v>10000</v>
      </c>
      <c r="F16" s="17">
        <v>1050918</v>
      </c>
      <c r="G16" s="18">
        <f t="shared" si="0"/>
        <v>2.5379500670209654E-3</v>
      </c>
      <c r="H16" s="19"/>
    </row>
    <row r="17" spans="1:8" x14ac:dyDescent="0.25">
      <c r="A17" s="14"/>
      <c r="B17" s="15" t="s">
        <v>35</v>
      </c>
      <c r="C17" s="16" t="s">
        <v>36</v>
      </c>
      <c r="D17" s="16" t="s">
        <v>16</v>
      </c>
      <c r="E17" s="17">
        <v>74600</v>
      </c>
      <c r="F17" s="17">
        <v>7213820</v>
      </c>
      <c r="G17" s="18">
        <f t="shared" si="0"/>
        <v>1.742125927282355E-2</v>
      </c>
      <c r="H17" s="19"/>
    </row>
    <row r="18" spans="1:8" x14ac:dyDescent="0.25">
      <c r="A18" s="14"/>
      <c r="B18" s="15" t="s">
        <v>37</v>
      </c>
      <c r="C18" s="16" t="s">
        <v>38</v>
      </c>
      <c r="D18" s="16" t="s">
        <v>16</v>
      </c>
      <c r="E18" s="17">
        <v>80000</v>
      </c>
      <c r="F18" s="17">
        <v>7676392</v>
      </c>
      <c r="G18" s="18">
        <f t="shared" si="0"/>
        <v>1.8538363212809373E-2</v>
      </c>
      <c r="H18" s="19"/>
    </row>
    <row r="19" spans="1:8" x14ac:dyDescent="0.25">
      <c r="A19" s="14"/>
      <c r="B19" s="15" t="s">
        <v>39</v>
      </c>
      <c r="C19" s="16" t="s">
        <v>40</v>
      </c>
      <c r="D19" s="16" t="s">
        <v>16</v>
      </c>
      <c r="E19" s="17">
        <v>340000</v>
      </c>
      <c r="F19" s="17">
        <v>33764584</v>
      </c>
      <c r="G19" s="18">
        <f t="shared" si="0"/>
        <v>8.1540927289983633E-2</v>
      </c>
      <c r="H19" s="19"/>
    </row>
    <row r="20" spans="1:8" x14ac:dyDescent="0.25">
      <c r="A20" s="14"/>
      <c r="B20" s="15" t="s">
        <v>41</v>
      </c>
      <c r="C20" s="16" t="s">
        <v>42</v>
      </c>
      <c r="D20" s="16" t="s">
        <v>16</v>
      </c>
      <c r="E20" s="17">
        <v>60000</v>
      </c>
      <c r="F20" s="17">
        <v>6167070</v>
      </c>
      <c r="G20" s="18">
        <f t="shared" si="0"/>
        <v>1.4893374858764418E-2</v>
      </c>
      <c r="H20" s="19"/>
    </row>
    <row r="21" spans="1:8" x14ac:dyDescent="0.25">
      <c r="A21" s="14"/>
      <c r="B21" s="15" t="s">
        <v>43</v>
      </c>
      <c r="C21" s="16" t="s">
        <v>44</v>
      </c>
      <c r="D21" s="16" t="s">
        <v>16</v>
      </c>
      <c r="E21" s="17">
        <v>200000</v>
      </c>
      <c r="F21" s="17">
        <v>19700960</v>
      </c>
      <c r="G21" s="18">
        <f t="shared" si="0"/>
        <v>4.7577501529498363E-2</v>
      </c>
      <c r="H21" s="19"/>
    </row>
    <row r="22" spans="1:8" x14ac:dyDescent="0.25">
      <c r="A22" s="14"/>
      <c r="B22" s="15" t="s">
        <v>45</v>
      </c>
      <c r="C22" s="16" t="s">
        <v>46</v>
      </c>
      <c r="D22" s="16" t="s">
        <v>16</v>
      </c>
      <c r="E22" s="17">
        <v>125000</v>
      </c>
      <c r="F22" s="17">
        <v>12629075</v>
      </c>
      <c r="G22" s="18">
        <f t="shared" si="0"/>
        <v>3.049901299879039E-2</v>
      </c>
      <c r="H22" s="19"/>
    </row>
    <row r="23" spans="1:8" x14ac:dyDescent="0.25">
      <c r="A23" s="14"/>
      <c r="B23" s="15" t="s">
        <v>47</v>
      </c>
      <c r="C23" s="16" t="s">
        <v>48</v>
      </c>
      <c r="D23" s="16" t="s">
        <v>16</v>
      </c>
      <c r="E23" s="17">
        <v>350000</v>
      </c>
      <c r="F23" s="17">
        <v>32734870</v>
      </c>
      <c r="G23" s="18">
        <f t="shared" si="0"/>
        <v>7.9054184541917247E-2</v>
      </c>
      <c r="H23" s="19"/>
    </row>
    <row r="24" spans="1:8" x14ac:dyDescent="0.25">
      <c r="A24" s="14"/>
      <c r="B24" s="15" t="s">
        <v>49</v>
      </c>
      <c r="C24" s="16" t="s">
        <v>50</v>
      </c>
      <c r="D24" s="16" t="s">
        <v>16</v>
      </c>
      <c r="E24" s="17">
        <v>500000</v>
      </c>
      <c r="F24" s="17">
        <v>48158750</v>
      </c>
      <c r="G24" s="18">
        <f t="shared" si="0"/>
        <v>0.11630260666402699</v>
      </c>
      <c r="H24" s="19"/>
    </row>
    <row r="25" spans="1:8" x14ac:dyDescent="0.25">
      <c r="A25" s="14"/>
      <c r="B25" s="15" t="s">
        <v>51</v>
      </c>
      <c r="C25" s="16" t="s">
        <v>52</v>
      </c>
      <c r="D25" s="16" t="s">
        <v>16</v>
      </c>
      <c r="E25" s="17">
        <v>400000</v>
      </c>
      <c r="F25" s="17">
        <v>39456760</v>
      </c>
      <c r="G25" s="18">
        <f t="shared" si="0"/>
        <v>9.5287440776949436E-2</v>
      </c>
      <c r="H25" s="19"/>
    </row>
    <row r="26" spans="1:8" x14ac:dyDescent="0.25">
      <c r="A26" s="14"/>
      <c r="B26" s="15" t="s">
        <v>53</v>
      </c>
      <c r="C26" s="16" t="s">
        <v>54</v>
      </c>
      <c r="D26" s="16" t="s">
        <v>16</v>
      </c>
      <c r="E26" s="17">
        <v>425000</v>
      </c>
      <c r="F26" s="17">
        <v>41920427.5</v>
      </c>
      <c r="G26" s="18">
        <f t="shared" si="0"/>
        <v>0.10123715816378873</v>
      </c>
      <c r="H26" s="19"/>
    </row>
    <row r="27" spans="1:8" x14ac:dyDescent="0.25">
      <c r="A27" s="14"/>
      <c r="B27" s="15" t="s">
        <v>55</v>
      </c>
      <c r="C27" s="16" t="s">
        <v>56</v>
      </c>
      <c r="D27" s="16" t="s">
        <v>16</v>
      </c>
      <c r="E27" s="17">
        <v>6600</v>
      </c>
      <c r="F27" s="17">
        <v>660474.54</v>
      </c>
      <c r="G27" s="18">
        <f t="shared" si="0"/>
        <v>1.5950353910187487E-3</v>
      </c>
      <c r="H27" s="19"/>
    </row>
    <row r="28" spans="1:8" x14ac:dyDescent="0.25">
      <c r="A28" s="14"/>
      <c r="B28" s="15" t="s">
        <v>57</v>
      </c>
      <c r="C28" s="16" t="s">
        <v>58</v>
      </c>
      <c r="D28" s="16" t="s">
        <v>59</v>
      </c>
      <c r="E28" s="17">
        <v>500000</v>
      </c>
      <c r="F28" s="17">
        <v>50583000</v>
      </c>
      <c r="G28" s="18">
        <f t="shared" si="0"/>
        <v>0.12215713142235787</v>
      </c>
      <c r="H28" s="19"/>
    </row>
    <row r="29" spans="1:8" x14ac:dyDescent="0.25">
      <c r="A29" s="14"/>
      <c r="B29" s="15" t="s">
        <v>60</v>
      </c>
      <c r="C29" s="16" t="s">
        <v>61</v>
      </c>
      <c r="D29" s="16" t="s">
        <v>59</v>
      </c>
      <c r="E29" s="17">
        <v>500000</v>
      </c>
      <c r="F29" s="17">
        <v>49351450</v>
      </c>
      <c r="G29" s="18">
        <f t="shared" si="0"/>
        <v>0.11918295798062439</v>
      </c>
      <c r="H29" s="19"/>
    </row>
    <row r="30" spans="1:8" x14ac:dyDescent="0.25">
      <c r="A30" s="14"/>
      <c r="B30" s="15" t="s">
        <v>62</v>
      </c>
      <c r="C30" s="16" t="s">
        <v>63</v>
      </c>
      <c r="D30" s="16" t="s">
        <v>59</v>
      </c>
      <c r="E30" s="17">
        <v>20000</v>
      </c>
      <c r="F30" s="17">
        <v>1971300</v>
      </c>
      <c r="G30" s="18">
        <f t="shared" si="0"/>
        <v>4.7606577935846838E-3</v>
      </c>
      <c r="H30" s="19"/>
    </row>
    <row r="31" spans="1:8" x14ac:dyDescent="0.25">
      <c r="A31" s="14"/>
      <c r="B31" s="15" t="s">
        <v>64</v>
      </c>
      <c r="C31" s="16" t="s">
        <v>65</v>
      </c>
      <c r="D31" s="16" t="s">
        <v>59</v>
      </c>
      <c r="E31" s="17">
        <v>10000</v>
      </c>
      <c r="F31" s="17">
        <v>1075039</v>
      </c>
      <c r="G31" s="18">
        <f t="shared" si="0"/>
        <v>2.5962018940584816E-3</v>
      </c>
      <c r="H31" s="19"/>
    </row>
    <row r="32" spans="1:8" x14ac:dyDescent="0.25">
      <c r="A32" s="14"/>
      <c r="B32" s="15" t="s">
        <v>66</v>
      </c>
      <c r="C32" s="16" t="s">
        <v>67</v>
      </c>
      <c r="D32" s="16" t="s">
        <v>68</v>
      </c>
      <c r="E32" s="17">
        <v>5</v>
      </c>
      <c r="F32" s="17">
        <v>4856720</v>
      </c>
      <c r="G32" s="18">
        <f t="shared" si="0"/>
        <v>1.1728900684451178E-2</v>
      </c>
      <c r="H32" s="19"/>
    </row>
    <row r="33" spans="1:8" x14ac:dyDescent="0.25">
      <c r="A33" s="14"/>
      <c r="B33" s="15"/>
      <c r="C33" s="16"/>
      <c r="D33" s="16"/>
      <c r="E33" s="17"/>
      <c r="F33" s="17"/>
      <c r="G33" s="18"/>
      <c r="H33" s="19"/>
    </row>
    <row r="34" spans="1:8" hidden="1" x14ac:dyDescent="0.25">
      <c r="A34" s="14"/>
      <c r="B34" s="15"/>
      <c r="C34" s="16"/>
      <c r="D34" s="16"/>
      <c r="E34" s="17"/>
      <c r="F34" s="17"/>
      <c r="G34" s="18"/>
      <c r="H34" s="19"/>
    </row>
    <row r="35" spans="1:8" hidden="1" x14ac:dyDescent="0.25">
      <c r="A35" s="14"/>
      <c r="B35" s="15"/>
      <c r="C35" s="16"/>
      <c r="D35" s="16"/>
      <c r="E35" s="17"/>
      <c r="F35" s="17"/>
      <c r="G35" s="18"/>
      <c r="H35" s="19"/>
    </row>
    <row r="36" spans="1:8" hidden="1" x14ac:dyDescent="0.25">
      <c r="A36" s="14"/>
      <c r="B36" s="15"/>
      <c r="C36" s="16"/>
      <c r="D36" s="16"/>
      <c r="E36" s="17"/>
      <c r="F36" s="17"/>
      <c r="G36" s="18"/>
      <c r="H36" s="19"/>
    </row>
    <row r="37" spans="1:8" hidden="1" x14ac:dyDescent="0.25">
      <c r="A37" s="14"/>
      <c r="B37" s="15"/>
      <c r="C37" s="16"/>
      <c r="D37" s="16"/>
      <c r="E37" s="17"/>
      <c r="F37" s="17"/>
      <c r="G37" s="20">
        <f t="shared" ref="G37:G43" si="1">+F37/$F$63</f>
        <v>0</v>
      </c>
      <c r="H37" s="19"/>
    </row>
    <row r="38" spans="1:8" hidden="1" outlineLevel="1" x14ac:dyDescent="0.25">
      <c r="A38" s="14"/>
      <c r="B38" s="15"/>
      <c r="C38" s="16"/>
      <c r="D38" s="16"/>
      <c r="E38" s="17"/>
      <c r="F38" s="17"/>
      <c r="G38" s="20">
        <f t="shared" si="1"/>
        <v>0</v>
      </c>
      <c r="H38" s="19"/>
    </row>
    <row r="39" spans="1:8" hidden="1" collapsed="1" x14ac:dyDescent="0.25">
      <c r="B39" s="15"/>
      <c r="C39" s="16"/>
      <c r="D39" s="16"/>
      <c r="E39" s="17"/>
      <c r="F39" s="17"/>
      <c r="G39" s="20">
        <f t="shared" si="1"/>
        <v>0</v>
      </c>
      <c r="H39" s="19"/>
    </row>
    <row r="40" spans="1:8" hidden="1" x14ac:dyDescent="0.25">
      <c r="B40" s="15"/>
      <c r="C40" s="16"/>
      <c r="D40" s="16"/>
      <c r="E40" s="17"/>
      <c r="F40" s="17"/>
      <c r="G40" s="20">
        <f t="shared" si="1"/>
        <v>0</v>
      </c>
      <c r="H40" s="19"/>
    </row>
    <row r="41" spans="1:8" hidden="1" x14ac:dyDescent="0.25">
      <c r="B41" s="15"/>
      <c r="C41" s="16"/>
      <c r="D41" s="16"/>
      <c r="E41" s="17"/>
      <c r="F41" s="17"/>
      <c r="G41" s="20">
        <f t="shared" si="1"/>
        <v>0</v>
      </c>
      <c r="H41" s="19"/>
    </row>
    <row r="42" spans="1:8" hidden="1" x14ac:dyDescent="0.25">
      <c r="B42" s="15"/>
      <c r="C42" s="16"/>
      <c r="D42" s="16"/>
      <c r="E42" s="17"/>
      <c r="F42" s="17"/>
      <c r="G42" s="20">
        <f t="shared" si="1"/>
        <v>0</v>
      </c>
      <c r="H42" s="19"/>
    </row>
    <row r="43" spans="1:8" hidden="1" x14ac:dyDescent="0.25">
      <c r="A43" s="21" t="s">
        <v>69</v>
      </c>
      <c r="B43" s="15"/>
      <c r="C43" s="16"/>
      <c r="D43" s="16"/>
      <c r="E43" s="17"/>
      <c r="F43" s="17"/>
      <c r="G43" s="20">
        <f t="shared" si="1"/>
        <v>0</v>
      </c>
      <c r="H43" s="19"/>
    </row>
    <row r="44" spans="1:8" hidden="1" x14ac:dyDescent="0.25">
      <c r="B44" s="15"/>
      <c r="C44" s="16"/>
      <c r="D44" s="16"/>
      <c r="E44" s="17"/>
      <c r="F44" s="17"/>
      <c r="G44" s="18"/>
      <c r="H44" s="19"/>
    </row>
    <row r="45" spans="1:8" hidden="1" x14ac:dyDescent="0.25">
      <c r="B45" s="15"/>
      <c r="C45" s="16"/>
      <c r="D45" s="16"/>
      <c r="E45" s="17"/>
      <c r="F45" s="17"/>
      <c r="G45" s="18"/>
      <c r="H45" s="19"/>
    </row>
    <row r="46" spans="1:8" hidden="1" x14ac:dyDescent="0.25">
      <c r="B46" s="15"/>
      <c r="C46" s="16"/>
      <c r="D46" s="16"/>
      <c r="E46" s="17"/>
      <c r="F46" s="17"/>
      <c r="G46" s="18"/>
      <c r="H46" s="19"/>
    </row>
    <row r="47" spans="1:8" hidden="1" x14ac:dyDescent="0.25">
      <c r="A47" s="1" t="s">
        <v>70</v>
      </c>
      <c r="B47" s="15"/>
      <c r="C47" s="16"/>
      <c r="D47" s="16"/>
      <c r="E47" s="17"/>
      <c r="F47" s="17"/>
      <c r="G47" s="18"/>
      <c r="H47" s="19"/>
    </row>
    <row r="48" spans="1:8" hidden="1" x14ac:dyDescent="0.25">
      <c r="B48" s="22"/>
      <c r="C48" s="16"/>
      <c r="D48" s="16"/>
      <c r="E48" s="17"/>
      <c r="F48" s="17"/>
      <c r="G48" s="18"/>
      <c r="H48" s="23"/>
    </row>
    <row r="49" spans="1:8" x14ac:dyDescent="0.25">
      <c r="B49" s="24"/>
      <c r="C49" s="25"/>
      <c r="D49" s="25"/>
      <c r="E49" s="26"/>
      <c r="F49" s="27"/>
      <c r="G49" s="28"/>
      <c r="H49" s="23"/>
    </row>
    <row r="50" spans="1:8" x14ac:dyDescent="0.25">
      <c r="B50" s="24"/>
      <c r="C50" s="25"/>
      <c r="D50" s="25"/>
      <c r="E50" s="26"/>
      <c r="F50" s="27"/>
      <c r="G50" s="28">
        <f>+F50/$F$63</f>
        <v>0</v>
      </c>
      <c r="H50" s="23"/>
    </row>
    <row r="51" spans="1:8" x14ac:dyDescent="0.25">
      <c r="B51" s="25"/>
      <c r="C51" s="25" t="s">
        <v>71</v>
      </c>
      <c r="D51" s="25"/>
      <c r="E51" s="29"/>
      <c r="F51" s="30">
        <f>SUM(F7:F50)</f>
        <v>406394462.75000006</v>
      </c>
      <c r="G51" s="31">
        <f>+F51/$F$63</f>
        <v>0.98143609108732732</v>
      </c>
      <c r="H51" s="32"/>
    </row>
    <row r="53" spans="1:8" x14ac:dyDescent="0.25">
      <c r="B53" s="33"/>
      <c r="C53" s="33" t="s">
        <v>72</v>
      </c>
      <c r="D53" s="33"/>
      <c r="E53" s="33"/>
      <c r="F53" s="33" t="s">
        <v>11</v>
      </c>
      <c r="G53" s="34" t="s">
        <v>12</v>
      </c>
      <c r="H53" s="33" t="s">
        <v>13</v>
      </c>
    </row>
    <row r="54" spans="1:8" x14ac:dyDescent="0.25">
      <c r="B54" s="35"/>
      <c r="C54" s="25" t="s">
        <v>73</v>
      </c>
      <c r="D54" s="16"/>
      <c r="E54" s="36"/>
      <c r="F54" s="37" t="s">
        <v>74</v>
      </c>
      <c r="G54" s="31">
        <v>0</v>
      </c>
      <c r="H54" s="16"/>
    </row>
    <row r="55" spans="1:8" x14ac:dyDescent="0.25">
      <c r="B55" s="35" t="s">
        <v>75</v>
      </c>
      <c r="C55" s="25" t="s">
        <v>76</v>
      </c>
      <c r="D55" s="25"/>
      <c r="E55" s="29"/>
      <c r="F55" s="17">
        <v>2077896.87</v>
      </c>
      <c r="G55" s="31">
        <f>+F55/$F$63</f>
        <v>5.0180875201292149E-3</v>
      </c>
      <c r="H55" s="16"/>
    </row>
    <row r="56" spans="1:8" x14ac:dyDescent="0.25">
      <c r="B56" s="35"/>
      <c r="C56" s="25" t="s">
        <v>77</v>
      </c>
      <c r="D56" s="16"/>
      <c r="E56" s="36"/>
      <c r="F56" s="29" t="s">
        <v>74</v>
      </c>
      <c r="G56" s="31">
        <v>0</v>
      </c>
      <c r="H56" s="16"/>
    </row>
    <row r="57" spans="1:8" x14ac:dyDescent="0.25">
      <c r="B57" s="35"/>
      <c r="C57" s="25" t="s">
        <v>78</v>
      </c>
      <c r="D57" s="16"/>
      <c r="E57" s="36"/>
      <c r="F57" s="29" t="s">
        <v>74</v>
      </c>
      <c r="G57" s="31">
        <v>0</v>
      </c>
      <c r="H57" s="16"/>
    </row>
    <row r="58" spans="1:8" x14ac:dyDescent="0.25">
      <c r="A58" s="21" t="s">
        <v>79</v>
      </c>
      <c r="B58" s="35"/>
      <c r="C58" s="25" t="s">
        <v>80</v>
      </c>
      <c r="D58" s="16"/>
      <c r="E58" s="36"/>
      <c r="F58" s="29" t="s">
        <v>74</v>
      </c>
      <c r="G58" s="31">
        <v>0</v>
      </c>
      <c r="H58" s="16"/>
    </row>
    <row r="59" spans="1:8" x14ac:dyDescent="0.25">
      <c r="B59" s="16" t="s">
        <v>70</v>
      </c>
      <c r="C59" s="16" t="s">
        <v>81</v>
      </c>
      <c r="D59" s="16"/>
      <c r="E59" s="36"/>
      <c r="F59" s="17">
        <v>5609073.1299999999</v>
      </c>
      <c r="G59" s="31">
        <f>+F59/$F$63</f>
        <v>1.3545821392543468E-2</v>
      </c>
      <c r="H59" s="16"/>
    </row>
    <row r="60" spans="1:8" x14ac:dyDescent="0.25">
      <c r="B60" s="35"/>
      <c r="C60" s="16"/>
      <c r="D60" s="16"/>
      <c r="E60" s="36"/>
      <c r="F60" s="37"/>
      <c r="G60" s="31"/>
      <c r="H60" s="16"/>
    </row>
    <row r="61" spans="1:8" x14ac:dyDescent="0.25">
      <c r="B61" s="35"/>
      <c r="C61" s="16" t="s">
        <v>82</v>
      </c>
      <c r="D61" s="16"/>
      <c r="E61" s="36"/>
      <c r="F61" s="38">
        <f>SUM(F54:F60)</f>
        <v>7686970</v>
      </c>
      <c r="G61" s="31">
        <f>+F61/$F$63</f>
        <v>1.8563908912672681E-2</v>
      </c>
      <c r="H61" s="16"/>
    </row>
    <row r="62" spans="1:8" x14ac:dyDescent="0.25">
      <c r="B62" s="35"/>
      <c r="C62" s="16"/>
      <c r="D62" s="16"/>
      <c r="E62" s="36"/>
      <c r="F62" s="38"/>
      <c r="G62" s="31"/>
      <c r="H62" s="16"/>
    </row>
    <row r="63" spans="1:8" x14ac:dyDescent="0.25">
      <c r="B63" s="39"/>
      <c r="C63" s="40" t="s">
        <v>83</v>
      </c>
      <c r="D63" s="41"/>
      <c r="E63" s="42"/>
      <c r="F63" s="42">
        <f>+F61+F51</f>
        <v>414081432.75000006</v>
      </c>
      <c r="G63" s="43">
        <v>1</v>
      </c>
      <c r="H63" s="16"/>
    </row>
    <row r="64" spans="1:8" x14ac:dyDescent="0.25">
      <c r="F64" s="44"/>
    </row>
    <row r="65" spans="1:8" x14ac:dyDescent="0.25">
      <c r="A65" s="1" t="s">
        <v>16</v>
      </c>
      <c r="C65" s="25" t="s">
        <v>84</v>
      </c>
      <c r="D65" s="45">
        <v>15.732394956237931</v>
      </c>
      <c r="F65" s="5">
        <v>0</v>
      </c>
    </row>
    <row r="66" spans="1:8" x14ac:dyDescent="0.25">
      <c r="A66" s="1" t="s">
        <v>59</v>
      </c>
      <c r="C66" s="25" t="s">
        <v>85</v>
      </c>
      <c r="D66" s="45">
        <v>8.1373878000396349</v>
      </c>
    </row>
    <row r="67" spans="1:8" x14ac:dyDescent="0.25">
      <c r="C67" s="25" t="s">
        <v>86</v>
      </c>
      <c r="D67" s="45">
        <v>7.2625930956037426</v>
      </c>
    </row>
    <row r="68" spans="1:8" x14ac:dyDescent="0.25">
      <c r="C68" s="25" t="s">
        <v>87</v>
      </c>
      <c r="D68" s="46">
        <v>18.282299999999999</v>
      </c>
    </row>
    <row r="69" spans="1:8" x14ac:dyDescent="0.25">
      <c r="C69" s="25" t="s">
        <v>88</v>
      </c>
      <c r="D69" s="46">
        <v>18.2849</v>
      </c>
    </row>
    <row r="70" spans="1:8" hidden="1" x14ac:dyDescent="0.25">
      <c r="C70" s="25" t="s">
        <v>89</v>
      </c>
      <c r="D70" s="47">
        <v>0</v>
      </c>
    </row>
    <row r="71" spans="1:8" hidden="1" x14ac:dyDescent="0.25">
      <c r="C71" s="25" t="s">
        <v>90</v>
      </c>
      <c r="D71" s="48">
        <v>0</v>
      </c>
    </row>
    <row r="72" spans="1:8" hidden="1" x14ac:dyDescent="0.25">
      <c r="C72" s="25" t="s">
        <v>91</v>
      </c>
      <c r="D72" s="48">
        <v>0</v>
      </c>
      <c r="F72" s="44"/>
      <c r="G72" s="49"/>
    </row>
    <row r="73" spans="1:8" hidden="1" x14ac:dyDescent="0.25">
      <c r="B73" s="50"/>
      <c r="C73" s="51"/>
    </row>
    <row r="74" spans="1:8" hidden="1" x14ac:dyDescent="0.25">
      <c r="F74" s="5"/>
    </row>
    <row r="75" spans="1:8" hidden="1" x14ac:dyDescent="0.25">
      <c r="C75" s="33" t="s">
        <v>92</v>
      </c>
      <c r="D75" s="33"/>
      <c r="E75" s="33"/>
      <c r="F75" s="33"/>
      <c r="G75" s="34"/>
      <c r="H75" s="33"/>
    </row>
    <row r="76" spans="1:8" hidden="1" x14ac:dyDescent="0.25">
      <c r="C76" s="33" t="s">
        <v>93</v>
      </c>
      <c r="D76" s="33"/>
      <c r="E76" s="33"/>
      <c r="F76" s="33" t="s">
        <v>11</v>
      </c>
      <c r="G76" s="34" t="s">
        <v>12</v>
      </c>
      <c r="H76" s="33" t="s">
        <v>13</v>
      </c>
    </row>
    <row r="77" spans="1:8" hidden="1" x14ac:dyDescent="0.25">
      <c r="C77" s="25" t="s">
        <v>94</v>
      </c>
      <c r="D77" s="16"/>
      <c r="E77" s="36"/>
      <c r="F77" s="52">
        <f>SUMIF(Table13456768578910[[Industry ]],A65,Table13456768578910[Market Value])</f>
        <v>298556953.75000006</v>
      </c>
      <c r="G77" s="53">
        <f>+F77/$F$63</f>
        <v>0.72101024131225067</v>
      </c>
      <c r="H77" s="16"/>
    </row>
    <row r="78" spans="1:8" hidden="1" x14ac:dyDescent="0.25">
      <c r="C78" s="16" t="s">
        <v>95</v>
      </c>
      <c r="D78" s="16"/>
      <c r="E78" s="36"/>
      <c r="F78" s="52">
        <f>SUMIF(Table13456768578910[[Industry ]],A66,Table13456768578910[Market Value])</f>
        <v>102980789</v>
      </c>
      <c r="G78" s="53">
        <f>+F78/$F$63</f>
        <v>0.24869694909062542</v>
      </c>
      <c r="H78" s="16"/>
    </row>
    <row r="79" spans="1:8" x14ac:dyDescent="0.25">
      <c r="C79" s="16" t="s">
        <v>96</v>
      </c>
      <c r="D79" s="16"/>
      <c r="E79" s="36"/>
      <c r="F79" s="52">
        <f>SUM(F77:F78)</f>
        <v>401537742.75000006</v>
      </c>
      <c r="G79" s="53">
        <f>+F79/$F$63</f>
        <v>0.96970719040287612</v>
      </c>
      <c r="H79" s="16"/>
    </row>
    <row r="80" spans="1:8" x14ac:dyDescent="0.25">
      <c r="C80" s="16" t="s">
        <v>97</v>
      </c>
      <c r="D80" s="16"/>
      <c r="E80" s="36"/>
      <c r="F80" s="52">
        <f t="shared" ref="F80:F88" si="2">SUMIF($E$91:$E$98,C80,H92:H99)</f>
        <v>0</v>
      </c>
      <c r="G80" s="53">
        <f t="shared" ref="G80:G88" si="3">+F80/$F$63</f>
        <v>0</v>
      </c>
      <c r="H80" s="16"/>
    </row>
    <row r="81" spans="3:8" x14ac:dyDescent="0.25">
      <c r="C81" s="16" t="s">
        <v>98</v>
      </c>
      <c r="D81" s="16"/>
      <c r="E81" s="36"/>
      <c r="F81" s="52">
        <f t="shared" si="2"/>
        <v>0</v>
      </c>
      <c r="G81" s="53">
        <f t="shared" si="3"/>
        <v>0</v>
      </c>
      <c r="H81" s="16"/>
    </row>
    <row r="82" spans="3:8" x14ac:dyDescent="0.25">
      <c r="C82" s="16" t="s">
        <v>99</v>
      </c>
      <c r="D82" s="16"/>
      <c r="E82" s="36"/>
      <c r="F82" s="52">
        <f t="shared" si="2"/>
        <v>0</v>
      </c>
      <c r="G82" s="53">
        <f t="shared" si="3"/>
        <v>0</v>
      </c>
      <c r="H82" s="16"/>
    </row>
    <row r="83" spans="3:8" x14ac:dyDescent="0.25">
      <c r="C83" s="16" t="s">
        <v>100</v>
      </c>
      <c r="D83" s="16"/>
      <c r="E83" s="36"/>
      <c r="F83" s="52">
        <f t="shared" si="2"/>
        <v>0</v>
      </c>
      <c r="G83" s="53">
        <f t="shared" si="3"/>
        <v>0</v>
      </c>
      <c r="H83" s="16"/>
    </row>
    <row r="84" spans="3:8" x14ac:dyDescent="0.25">
      <c r="C84" s="16" t="s">
        <v>101</v>
      </c>
      <c r="D84" s="16"/>
      <c r="E84" s="36"/>
      <c r="F84" s="52">
        <f t="shared" si="2"/>
        <v>0</v>
      </c>
      <c r="G84" s="53">
        <f t="shared" si="3"/>
        <v>0</v>
      </c>
      <c r="H84" s="16"/>
    </row>
    <row r="85" spans="3:8" x14ac:dyDescent="0.25">
      <c r="C85" s="16" t="s">
        <v>102</v>
      </c>
      <c r="D85" s="16"/>
      <c r="E85" s="36"/>
      <c r="F85" s="52">
        <f t="shared" si="2"/>
        <v>0</v>
      </c>
      <c r="G85" s="53">
        <f t="shared" si="3"/>
        <v>0</v>
      </c>
      <c r="H85" s="16"/>
    </row>
    <row r="86" spans="3:8" x14ac:dyDescent="0.25">
      <c r="C86" s="16" t="s">
        <v>103</v>
      </c>
      <c r="D86" s="16"/>
      <c r="E86" s="36"/>
      <c r="F86" s="52">
        <f>SUMIF($E$91:$E$98,C86,H98:H105)</f>
        <v>0</v>
      </c>
      <c r="G86" s="53">
        <f t="shared" si="3"/>
        <v>0</v>
      </c>
      <c r="H86" s="16"/>
    </row>
    <row r="87" spans="3:8" x14ac:dyDescent="0.25">
      <c r="C87" s="16" t="s">
        <v>104</v>
      </c>
      <c r="D87" s="16"/>
      <c r="E87" s="36"/>
      <c r="F87" s="52">
        <f t="shared" si="2"/>
        <v>0</v>
      </c>
      <c r="G87" s="53">
        <f t="shared" si="3"/>
        <v>0</v>
      </c>
      <c r="H87" s="16"/>
    </row>
    <row r="88" spans="3:8" x14ac:dyDescent="0.25">
      <c r="C88" s="16" t="s">
        <v>105</v>
      </c>
      <c r="D88" s="16"/>
      <c r="E88" s="36"/>
      <c r="F88" s="52">
        <f t="shared" si="2"/>
        <v>0</v>
      </c>
      <c r="G88" s="53">
        <f t="shared" si="3"/>
        <v>0</v>
      </c>
      <c r="H88" s="16"/>
    </row>
    <row r="91" spans="3:8" s="1" customFormat="1" x14ac:dyDescent="0.25">
      <c r="E91" s="1" t="s">
        <v>106</v>
      </c>
      <c r="F91" s="1" t="s">
        <v>107</v>
      </c>
      <c r="G91" s="54">
        <f t="shared" ref="G91:G98" si="4">SUMIF($H$7:$H$47,F91,$E$7:$E$47)</f>
        <v>0</v>
      </c>
      <c r="H91" s="55">
        <f t="shared" ref="H91:H98" si="5">SUMIF($H$7:$H$50,F91,$F$7:$F$50)</f>
        <v>0</v>
      </c>
    </row>
    <row r="92" spans="3:8" s="1" customFormat="1" x14ac:dyDescent="0.25">
      <c r="E92" s="1" t="s">
        <v>106</v>
      </c>
      <c r="F92" s="1" t="s">
        <v>108</v>
      </c>
      <c r="G92" s="54">
        <f t="shared" si="4"/>
        <v>0</v>
      </c>
      <c r="H92" s="55">
        <f t="shared" si="5"/>
        <v>0</v>
      </c>
    </row>
    <row r="93" spans="3:8" s="1" customFormat="1" x14ac:dyDescent="0.25">
      <c r="E93" s="1" t="s">
        <v>106</v>
      </c>
      <c r="F93" s="1" t="s">
        <v>109</v>
      </c>
      <c r="G93" s="54">
        <f t="shared" si="4"/>
        <v>0</v>
      </c>
      <c r="H93" s="55">
        <f t="shared" si="5"/>
        <v>0</v>
      </c>
    </row>
    <row r="94" spans="3:8" s="1" customFormat="1" x14ac:dyDescent="0.25">
      <c r="E94" s="1" t="s">
        <v>98</v>
      </c>
      <c r="F94" s="1" t="s">
        <v>110</v>
      </c>
      <c r="G94" s="54">
        <f t="shared" si="4"/>
        <v>0</v>
      </c>
      <c r="H94" s="55">
        <f t="shared" si="5"/>
        <v>0</v>
      </c>
    </row>
    <row r="95" spans="3:8" s="1" customFormat="1" x14ac:dyDescent="0.25">
      <c r="E95" s="1" t="s">
        <v>99</v>
      </c>
      <c r="F95" s="1" t="s">
        <v>111</v>
      </c>
      <c r="G95" s="54">
        <f t="shared" si="4"/>
        <v>0</v>
      </c>
      <c r="H95" s="55">
        <f t="shared" si="5"/>
        <v>0</v>
      </c>
    </row>
    <row r="96" spans="3:8" s="1" customFormat="1" x14ac:dyDescent="0.25">
      <c r="E96" s="1" t="s">
        <v>106</v>
      </c>
      <c r="F96" s="1" t="s">
        <v>112</v>
      </c>
      <c r="G96" s="54">
        <f t="shared" si="4"/>
        <v>0</v>
      </c>
      <c r="H96" s="55">
        <f t="shared" si="5"/>
        <v>0</v>
      </c>
    </row>
    <row r="97" spans="5:8" s="1" customFormat="1" x14ac:dyDescent="0.25">
      <c r="E97" s="1" t="s">
        <v>99</v>
      </c>
      <c r="F97" s="1" t="s">
        <v>113</v>
      </c>
      <c r="G97" s="54">
        <f t="shared" si="4"/>
        <v>0</v>
      </c>
      <c r="H97" s="55">
        <f t="shared" si="5"/>
        <v>0</v>
      </c>
    </row>
    <row r="98" spans="5:8" s="1" customFormat="1" x14ac:dyDescent="0.25">
      <c r="E98" s="1" t="s">
        <v>106</v>
      </c>
      <c r="F98" s="1" t="s">
        <v>114</v>
      </c>
      <c r="G98" s="54">
        <f t="shared" si="4"/>
        <v>0</v>
      </c>
      <c r="H98" s="55">
        <f t="shared" si="5"/>
        <v>0</v>
      </c>
    </row>
    <row r="99" spans="5:8" s="1" customFormat="1" x14ac:dyDescent="0.25">
      <c r="E99" s="56"/>
      <c r="G99" s="54" t="s">
        <v>96</v>
      </c>
      <c r="H99" s="1" t="s">
        <v>96</v>
      </c>
    </row>
    <row r="100" spans="5:8" s="1" customFormat="1" x14ac:dyDescent="0.25">
      <c r="E100" s="56"/>
      <c r="G100" s="54"/>
    </row>
    <row r="101" spans="5:8" s="1" customFormat="1" x14ac:dyDescent="0.25">
      <c r="E101" s="56"/>
      <c r="G101" s="54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2026-02-06T06:56:48Z</dcterms:created>
  <dcterms:modified xsi:type="dcterms:W3CDTF">2026-02-06T06:56:51Z</dcterms:modified>
</cp:coreProperties>
</file>