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E6C4055-42B0-4605-BFC1-F09540E854AD}" xr6:coauthVersionLast="47" xr6:coauthVersionMax="47" xr10:uidLastSave="{00000000-0000-0000-0000-000000000000}"/>
  <bookViews>
    <workbookView xWindow="-120" yWindow="-120" windowWidth="20730" windowHeight="11040" xr2:uid="{86D632F4-5E6A-48BC-8FFB-09840FAC19EF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Port_G1!$C$6:$H$92</definedName>
    <definedName name="IN" localSheetId="0">#REF!</definedName>
    <definedName name="IN">#REF!</definedName>
    <definedName name="_xlnm.Print_Area" localSheetId="0">Port_G1!$B$2:$H$123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G140" i="1"/>
  <c r="H139" i="1"/>
  <c r="G139" i="1"/>
  <c r="H138" i="1"/>
  <c r="G138" i="1"/>
  <c r="H137" i="1"/>
  <c r="G137" i="1"/>
  <c r="H136" i="1"/>
  <c r="G136" i="1"/>
  <c r="H135" i="1"/>
  <c r="H134" i="1"/>
  <c r="G134" i="1"/>
  <c r="H133" i="1"/>
  <c r="F121" i="1" s="1"/>
  <c r="G121" i="1" s="1"/>
  <c r="G133" i="1"/>
  <c r="F130" i="1"/>
  <c r="G130" i="1" s="1"/>
  <c r="F129" i="1"/>
  <c r="G129" i="1" s="1"/>
  <c r="F128" i="1"/>
  <c r="F127" i="1"/>
  <c r="F126" i="1"/>
  <c r="G126" i="1" s="1"/>
  <c r="F125" i="1"/>
  <c r="G125" i="1" s="1"/>
  <c r="F124" i="1"/>
  <c r="F120" i="1"/>
  <c r="G120" i="1" s="1"/>
  <c r="F119" i="1"/>
  <c r="F122" i="1" s="1"/>
  <c r="F105" i="1"/>
  <c r="G83" i="1" s="1"/>
  <c r="F103" i="1"/>
  <c r="G103" i="1" s="1"/>
  <c r="F93" i="1"/>
  <c r="G93" i="1" s="1"/>
  <c r="G12" i="1"/>
  <c r="G28" i="1" l="1"/>
  <c r="G52" i="1"/>
  <c r="G68" i="1"/>
  <c r="G84" i="1"/>
  <c r="G127" i="1"/>
  <c r="H141" i="1"/>
  <c r="G13" i="1"/>
  <c r="G21" i="1"/>
  <c r="G29" i="1"/>
  <c r="G37" i="1"/>
  <c r="G45" i="1"/>
  <c r="G53" i="1"/>
  <c r="G61" i="1"/>
  <c r="G69" i="1"/>
  <c r="G77" i="1"/>
  <c r="G85" i="1"/>
  <c r="G20" i="1"/>
  <c r="G36" i="1"/>
  <c r="G60" i="1"/>
  <c r="G76" i="1"/>
  <c r="G22" i="1"/>
  <c r="G135" i="1"/>
  <c r="G141" i="1" s="1"/>
  <c r="G8" i="1"/>
  <c r="G16" i="1"/>
  <c r="G24" i="1"/>
  <c r="G32" i="1"/>
  <c r="G40" i="1"/>
  <c r="G48" i="1"/>
  <c r="G56" i="1"/>
  <c r="G64" i="1"/>
  <c r="G72" i="1"/>
  <c r="G80" i="1"/>
  <c r="G97" i="1"/>
  <c r="G44" i="1"/>
  <c r="G30" i="1"/>
  <c r="G54" i="1"/>
  <c r="G128" i="1"/>
  <c r="G15" i="1"/>
  <c r="G31" i="1"/>
  <c r="G47" i="1"/>
  <c r="G71" i="1"/>
  <c r="G9" i="1"/>
  <c r="G18" i="1"/>
  <c r="G34" i="1"/>
  <c r="G50" i="1"/>
  <c r="G66" i="1"/>
  <c r="G82" i="1"/>
  <c r="G14" i="1"/>
  <c r="G38" i="1"/>
  <c r="G46" i="1"/>
  <c r="G62" i="1"/>
  <c r="G70" i="1"/>
  <c r="G78" i="1"/>
  <c r="G119" i="1"/>
  <c r="G122" i="1" s="1"/>
  <c r="G124" i="1"/>
  <c r="G7" i="1"/>
  <c r="G23" i="1"/>
  <c r="G39" i="1"/>
  <c r="G55" i="1"/>
  <c r="G63" i="1"/>
  <c r="G79" i="1"/>
  <c r="G17" i="1"/>
  <c r="G25" i="1"/>
  <c r="G33" i="1"/>
  <c r="G41" i="1"/>
  <c r="G49" i="1"/>
  <c r="G57" i="1"/>
  <c r="G65" i="1"/>
  <c r="G73" i="1"/>
  <c r="G81" i="1"/>
  <c r="G101" i="1"/>
  <c r="G10" i="1"/>
  <c r="G26" i="1"/>
  <c r="G42" i="1"/>
  <c r="G58" i="1"/>
  <c r="G74" i="1"/>
  <c r="G11" i="1"/>
  <c r="G19" i="1"/>
  <c r="G27" i="1"/>
  <c r="G35" i="1"/>
  <c r="G43" i="1"/>
  <c r="G51" i="1"/>
  <c r="G59" i="1"/>
  <c r="G67" i="1"/>
  <c r="G75" i="1"/>
</calcChain>
</file>

<file path=xl/sharedStrings.xml><?xml version="1.0" encoding="utf-8"?>
<sst xmlns="http://schemas.openxmlformats.org/spreadsheetml/2006/main" count="316" uniqueCount="220">
  <si>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</si>
  <si>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</si>
  <si>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</si>
  <si>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</si>
  <si>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</si>
  <si>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</si>
  <si>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</si>
  <si>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</si>
  <si>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</si>
  <si>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</si>
  <si>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</si>
  <si>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</si>
  <si>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</si>
  <si>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</si>
  <si>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</si>
  <si>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</si>
  <si>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</si>
  <si>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</si>
  <si>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</si>
  <si>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</si>
  <si>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</si>
  <si>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</si>
  <si>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</si>
  <si>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</si>
  <si>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</si>
  <si>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</si>
  <si>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</si>
  <si>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</si>
  <si>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</si>
  <si>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</si>
  <si>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</si>
  <si>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</si>
  <si>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</si>
  <si>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</si>
  <si>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</si>
  <si>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</si>
  <si>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</si>
  <si>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</si>
  <si>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</si>
  <si>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</si>
  <si>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</si>
  <si>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</si>
  <si>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</si>
  <si>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</si>
  <si>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</si>
  <si>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</si>
  <si>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</si>
  <si>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</si>
  <si>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</si>
  <si>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</si>
  <si>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</si>
  <si>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</si>
  <si>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</si>
  <si>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</si>
  <si>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</si>
  <si>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</si>
  <si>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</si>
  <si>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</si>
  <si>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</si>
  <si>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</si>
  <si>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</si>
  <si>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</si>
  <si>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</si>
  <si>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</si>
  <si>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</si>
  <si>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</si>
  <si>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</si>
  <si>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</si>
  <si>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</si>
  <si>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</si>
  <si>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</si>
  <si>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</si>
  <si>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</si>
  <si>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</si>
  <si>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</si>
  <si>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</si>
  <si>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</si>
  <si>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</si>
  <si>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</si>
  <si>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</si>
  <si>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</si>
  <si>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</si>
  <si>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</si>
  <si>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</si>
  <si>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</si>
  <si>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</si>
  <si>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</si>
  <si>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</si>
  <si>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</si>
  <si>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</si>
  <si>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</si>
  <si>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</si>
  <si>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</si>
  <si>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</si>
  <si>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</si>
  <si>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</si>
  <si>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</si>
  <si>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</si>
  <si>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</si>
  <si>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</si>
  <si>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</si>
  <si>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</si>
  <si>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</si>
  <si>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</si>
  <si>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</si>
  <si>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</si>
  <si>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</si>
  <si>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</si>
  <si>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</si>
  <si>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</si>
  <si>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</si>
  <si>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</si>
  <si>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</si>
  <si>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IN0020240191</t>
  </si>
  <si>
    <t>6.79 GS 30.12.2031</t>
  </si>
  <si>
    <t>IN0020250018</t>
  </si>
  <si>
    <t>6.90 GS 15.04.2065</t>
  </si>
  <si>
    <t>IN0020250026</t>
  </si>
  <si>
    <t>6.33 GS 05.05.2035</t>
  </si>
  <si>
    <t>02A</t>
  </si>
  <si>
    <t>IN0020250042</t>
  </si>
  <si>
    <t>6.68 GS 07.07.2040</t>
  </si>
  <si>
    <t>IN0020250067</t>
  </si>
  <si>
    <t>6.01 GS 2030</t>
  </si>
  <si>
    <t>IN0020250075</t>
  </si>
  <si>
    <t>07.24 GS 18.08.2055</t>
  </si>
  <si>
    <t>IN0020250091</t>
  </si>
  <si>
    <t>6.48 GS 06.10.2035</t>
  </si>
  <si>
    <t>NCA</t>
  </si>
  <si>
    <t>IN0020250133</t>
  </si>
  <si>
    <t>6.68 Gsec 2033</t>
  </si>
  <si>
    <t>IN1520220063</t>
  </si>
  <si>
    <t>7.77 GUJ SGS 2032</t>
  </si>
  <si>
    <t>SDL</t>
  </si>
  <si>
    <t>IN1520220220</t>
  </si>
  <si>
    <t>7.60 GJ SDL 08.02.2035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</si>
  <si>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</si>
  <si>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</si>
  <si>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</si>
  <si>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</si>
  <si>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</si>
  <si>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</si>
  <si>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IN1520250268</t>
  </si>
  <si>
    <t>7.47 GUJ SDL 2036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</si>
  <si>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</si>
  <si>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</si>
  <si>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</si>
  <si>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</si>
  <si>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</si>
  <si>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</si>
  <si>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</si>
  <si>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</si>
  <si>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</si>
  <si>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</si>
  <si>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</si>
  <si>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</si>
  <si>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</si>
  <si>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</si>
  <si>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</si>
  <si>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</si>
  <si>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</si>
  <si>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</si>
  <si>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</si>
  <si>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</si>
  <si>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IN3320250100</t>
  </si>
  <si>
    <t>7.12 UP SGS 19-11-2033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</si>
  <si>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</si>
  <si>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</si>
  <si>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</si>
  <si>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</si>
  <si>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</si>
  <si>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</si>
  <si>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</si>
  <si>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IND AAA(CE)</t>
  </si>
  <si>
    <t>Infrastructure</t>
  </si>
  <si>
    <t>INE261F08691</t>
  </si>
  <si>
    <t>7.20% NABARD GOI 21-10-2031</t>
  </si>
  <si>
    <t>CRISIL AAA</t>
  </si>
  <si>
    <t>INE261F08CQ6</t>
  </si>
  <si>
    <t>6.49% NABARD GOI Fully Serviced Bond Series PMAY-G PD3</t>
  </si>
  <si>
    <t>[ICRA]AAA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</si>
  <si>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</si>
  <si>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</si>
  <si>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</si>
  <si>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</si>
  <si>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</si>
  <si>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</si>
  <si>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</si>
  <si>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</si>
  <si>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</si>
  <si>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</si>
  <si>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</si>
  <si>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</si>
  <si>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</si>
  <si>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</si>
  <si>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</si>
  <si>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</si>
  <si>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</si>
  <si>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</si>
  <si>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</si>
  <si>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</si>
  <si>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</si>
  <si>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</si>
  <si>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</si>
  <si>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</si>
  <si>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</si>
  <si>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</si>
  <si>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</si>
  <si>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</si>
  <si>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</si>
  <si>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</si>
  <si>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</si>
  <si>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</si>
  <si>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</si>
  <si>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CRISIL AAA(CE)</t>
  </si>
  <si>
    <t>AA+ / Equivalent</t>
  </si>
  <si>
    <t>[ICRA]AA+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</si>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</sst>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2" borderId="0" xfId="2" applyFont="1" applyFill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4" applyFont="1"/>
    <xf numFmtId="0" fontId="8" fillId="3" borderId="0" xfId="0" applyFont="1" applyFill="1"/>
    <xf numFmtId="9" fontId="1" fillId="0" borderId="0" xfId="4" applyFont="1"/>
    <xf numFmtId="0" fontId="4" fillId="4" borderId="1" xfId="2" applyFont="1" applyFill="1" applyBorder="1"/>
    <xf numFmtId="0" fontId="4" fillId="4" borderId="2" xfId="2" applyFont="1" applyFill="1" applyBorder="1"/>
    <xf numFmtId="164" fontId="4" fillId="4" borderId="2" xfId="3" applyFont="1" applyFill="1" applyBorder="1"/>
    <xf numFmtId="9" fontId="4" fillId="4" borderId="2" xfId="4" applyFont="1" applyFill="1" applyBorder="1"/>
    <xf numFmtId="0" fontId="4" fillId="4" borderId="3" xfId="2" applyFont="1" applyFill="1" applyBorder="1"/>
    <xf numFmtId="0" fontId="5" fillId="2" borderId="0" xfId="2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9" fillId="3" borderId="0" xfId="0" applyFont="1" applyFill="1"/>
    <xf numFmtId="43" fontId="0" fillId="0" borderId="4" xfId="4" applyNumberFormat="1" applyFont="1" applyFill="1" applyBorder="1"/>
    <xf numFmtId="9" fontId="1" fillId="0" borderId="4" xfId="4" applyFont="1" applyFill="1" applyBorder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165" fontId="0" fillId="0" borderId="4" xfId="5" applyNumberFormat="1" applyFont="1" applyBorder="1" applyAlignment="1">
      <alignment horizontal="right" vertical="top"/>
    </xf>
    <xf numFmtId="10" fontId="0" fillId="0" borderId="4" xfId="4" applyNumberFormat="1" applyFont="1" applyBorder="1"/>
    <xf numFmtId="0" fontId="2" fillId="0" borderId="4" xfId="2" quotePrefix="1" applyBorder="1"/>
    <xf numFmtId="0" fontId="3" fillId="4" borderId="4" xfId="2" applyFont="1" applyFill="1" applyBorder="1"/>
    <xf numFmtId="9" fontId="3" fillId="4" borderId="4" xfId="4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4" applyFont="1" applyBorder="1"/>
    <xf numFmtId="165" fontId="10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4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2" borderId="4" xfId="3" applyFont="1" applyFill="1" applyBorder="1" applyAlignment="1">
      <alignment horizontal="right"/>
    </xf>
    <xf numFmtId="9" fontId="0" fillId="0" borderId="0" xfId="4" applyFont="1"/>
    <xf numFmtId="10" fontId="0" fillId="2" borderId="0" xfId="6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4" applyFont="1" applyBorder="1" applyAlignment="1">
      <alignment vertical="center"/>
    </xf>
    <xf numFmtId="9" fontId="0" fillId="0" borderId="4" xfId="4" applyFont="1" applyBorder="1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6" xfId="4" applyFont="1" applyBorder="1" applyAlignment="1">
      <alignment vertical="center"/>
    </xf>
    <xf numFmtId="0" fontId="2" fillId="0" borderId="7" xfId="2" applyBorder="1"/>
    <xf numFmtId="9" fontId="5" fillId="2" borderId="0" xfId="4" applyFont="1" applyFill="1" applyBorder="1"/>
    <xf numFmtId="0" fontId="9" fillId="2" borderId="0" xfId="2" applyFont="1" applyFill="1"/>
    <xf numFmtId="164" fontId="9" fillId="2" borderId="0" xfId="3" applyFont="1" applyFill="1" applyBorder="1"/>
    <xf numFmtId="10" fontId="5" fillId="2" borderId="0" xfId="4" applyNumberFormat="1" applyFont="1" applyFill="1" applyBorder="1"/>
  </cellXfs>
  <cellStyles count="7">
    <cellStyle name="Comma 2 13" xfId="3" xr:uid="{86AFFDBA-59D7-4428-8BCF-3436BEEDB407}"/>
    <cellStyle name="Comma 3" xfId="5" xr:uid="{11F728A0-3531-474B-A371-871FBAEEB445}"/>
    <cellStyle name="Normal" xfId="0" builtinId="0"/>
    <cellStyle name="Normal 2 13" xfId="2" xr:uid="{6B81C543-B6E5-41F6-9AF4-6E8742E818D0}"/>
    <cellStyle name="Percent" xfId="1" builtinId="5"/>
    <cellStyle name="Percent 2 12" xfId="6" xr:uid="{CFC019B4-75D2-4443-BD20-13DA809AB10D}"/>
    <cellStyle name="Percent 3" xfId="4" xr:uid="{A15A3130-D60C-42CE-AEFC-A231D7B38946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C6A8BE-D3AB-46AD-BA95-C766D9A8C9A7}" name="Table134567685789" displayName="Table134567685789" ref="B6:H9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484F5DC6-A888-4140-BECA-6C141746AED0}" name="ISIN No." dataDxfId="6"/>
    <tableColumn id="2" xr3:uid="{23DFF63B-D751-413C-81B8-C9FDD8267B60}" name="Name of the Instrument" dataDxfId="5"/>
    <tableColumn id="3" xr3:uid="{9DB17C3F-4BAE-4237-B6F2-D52A049248B7}" name="Industry " dataDxfId="4"/>
    <tableColumn id="4" xr3:uid="{EC706D7B-FF5C-46C5-AD72-4A0762545074}" name="Quantity" dataDxfId="3"/>
    <tableColumn id="5" xr3:uid="{BA7F59F9-CA4F-48A7-8E43-E56866CD337B}" name="Market Value" dataDxfId="2"/>
    <tableColumn id="6" xr3:uid="{315C1978-F529-4B5F-9F8B-13A41355C6A8}" name="% of Portfolio" dataDxfId="1">
      <calculatedColumnFormula>+F7/$F$105</calculatedColumnFormula>
    </tableColumn>
    <tableColumn id="7" xr3:uid="{52060CB5-9D99-4FE9-82A3-FAB77EC8CC6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1A20-F88B-47E4-8E93-227265DB9272}">
  <sheetPr>
    <tabColor rgb="FF7030A0"/>
  </sheetPr>
  <dimension ref="A2:O141"/>
  <sheetViews>
    <sheetView showGridLines="0" tabSelected="1" topLeftCell="B1" zoomScale="85" zoomScaleNormal="85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189394000</v>
      </c>
      <c r="G7" s="18">
        <f t="shared" ref="G7:G70" si="0">+F7/$F$105</f>
        <v>7.1554871568684361E-3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37735050</v>
      </c>
      <c r="G8" s="18">
        <f t="shared" si="0"/>
        <v>1.4256664183595483E-3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64886000</v>
      </c>
      <c r="G9" s="18">
        <f t="shared" si="0"/>
        <v>2.4514553769420643E-3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28032500</v>
      </c>
      <c r="G10" s="18">
        <f t="shared" si="0"/>
        <v>1.0590947639572239E-3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177081075</v>
      </c>
      <c r="G11" s="18">
        <f t="shared" si="0"/>
        <v>6.6902930287493605E-3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1897656.8</v>
      </c>
      <c r="G12" s="18">
        <f t="shared" si="0"/>
        <v>7.1695295841177941E-5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67332500</v>
      </c>
      <c r="G13" s="18">
        <f t="shared" si="0"/>
        <v>2.5438864958226975E-3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62528250</v>
      </c>
      <c r="G14" s="18">
        <f t="shared" si="0"/>
        <v>2.3623773182701608E-3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75506350</v>
      </c>
      <c r="G15" s="18">
        <f t="shared" si="0"/>
        <v>2.8527023965226623E-3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80261700</v>
      </c>
      <c r="G16" s="18">
        <f t="shared" si="0"/>
        <v>3.0323640851263895E-3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55854330</v>
      </c>
      <c r="G17" s="18">
        <f t="shared" si="0"/>
        <v>2.1102302130505263E-3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62808120</v>
      </c>
      <c r="G18" s="18">
        <f t="shared" si="0"/>
        <v>2.3729510755728881E-3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56251840.350000001</v>
      </c>
      <c r="G19" s="18">
        <f t="shared" si="0"/>
        <v>2.1252485357225611E-3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36224680.960000001</v>
      </c>
      <c r="G20" s="18">
        <f t="shared" si="0"/>
        <v>1.3686032259255128E-3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22152520</v>
      </c>
      <c r="G21" s="18">
        <f t="shared" si="0"/>
        <v>8.3694347419808004E-4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54629750</v>
      </c>
      <c r="G22" s="18">
        <f t="shared" si="0"/>
        <v>2.0639644049332789E-3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6453893.9400000004</v>
      </c>
      <c r="G23" s="18">
        <f t="shared" si="0"/>
        <v>2.4383430942617523E-4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16964290.199999999</v>
      </c>
      <c r="G24" s="18">
        <f t="shared" si="0"/>
        <v>6.4092717114316757E-4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5212490</v>
      </c>
      <c r="G25" s="18">
        <f t="shared" si="0"/>
        <v>1.9693287670309069E-4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46044200</v>
      </c>
      <c r="G26" s="18">
        <f t="shared" si="0"/>
        <v>1.7395940829608206E-3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63235412</v>
      </c>
      <c r="G27" s="18">
        <f t="shared" si="0"/>
        <v>2.3890945775752359E-3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3697892</v>
      </c>
      <c r="G28" s="18">
        <f t="shared" si="0"/>
        <v>1.3970991010003769E-4</v>
      </c>
      <c r="H28" s="19"/>
    </row>
    <row r="29" spans="1:8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2959302.7</v>
      </c>
      <c r="G29" s="18">
        <f t="shared" si="0"/>
        <v>1.1180529722766344E-4</v>
      </c>
      <c r="H29" s="19"/>
    </row>
    <row r="30" spans="1:8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24085784</v>
      </c>
      <c r="G30" s="18">
        <f t="shared" si="0"/>
        <v>9.0998404424167225E-4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17865606</v>
      </c>
      <c r="G31" s="18">
        <f t="shared" si="0"/>
        <v>6.749797474189873E-4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102300200</v>
      </c>
      <c r="G32" s="18">
        <f t="shared" si="0"/>
        <v>3.8649997742540546E-3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48984100</v>
      </c>
      <c r="G33" s="18">
        <f t="shared" si="0"/>
        <v>1.8506663275539837E-3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16584656</v>
      </c>
      <c r="G34" s="18">
        <f t="shared" si="0"/>
        <v>6.2658422658099541E-4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45909300</v>
      </c>
      <c r="G35" s="18">
        <f t="shared" si="0"/>
        <v>1.7344974314435521E-3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41136180</v>
      </c>
      <c r="G36" s="18">
        <f t="shared" si="0"/>
        <v>1.5541643751788769E-3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45657750</v>
      </c>
      <c r="G37" s="18">
        <f t="shared" si="0"/>
        <v>1.7249936309308102E-3</v>
      </c>
      <c r="H37" s="19"/>
    </row>
    <row r="38" spans="1:8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40301058</v>
      </c>
      <c r="G38" s="18">
        <f t="shared" si="0"/>
        <v>1.522612664219616E-3</v>
      </c>
      <c r="H38" s="19"/>
    </row>
    <row r="39" spans="1:8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55924606.920000002</v>
      </c>
      <c r="G39" s="18">
        <f t="shared" si="0"/>
        <v>2.1128853425608821E-3</v>
      </c>
      <c r="H39" s="19"/>
    </row>
    <row r="40" spans="1:8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149478600</v>
      </c>
      <c r="G40" s="18">
        <f t="shared" si="0"/>
        <v>5.6474450221584331E-3</v>
      </c>
      <c r="H40" s="19"/>
    </row>
    <row r="41" spans="1:8" x14ac:dyDescent="0.25">
      <c r="A41" s="14"/>
      <c r="B41" s="15" t="s">
        <v>83</v>
      </c>
      <c r="C41" s="16" t="s">
        <v>84</v>
      </c>
      <c r="D41" s="16" t="s">
        <v>16</v>
      </c>
      <c r="E41" s="17">
        <v>1000000</v>
      </c>
      <c r="F41" s="17">
        <v>104012800</v>
      </c>
      <c r="G41" s="18">
        <f t="shared" si="0"/>
        <v>3.9297034465185024E-3</v>
      </c>
      <c r="H41" s="19"/>
    </row>
    <row r="42" spans="1:8" x14ac:dyDescent="0.25">
      <c r="A42" s="14"/>
      <c r="B42" s="15" t="s">
        <v>85</v>
      </c>
      <c r="C42" s="16" t="s">
        <v>86</v>
      </c>
      <c r="D42" s="16" t="s">
        <v>16</v>
      </c>
      <c r="E42" s="17">
        <v>1500000</v>
      </c>
      <c r="F42" s="17">
        <v>154731450</v>
      </c>
      <c r="G42" s="18">
        <f t="shared" si="0"/>
        <v>5.8459027384110936E-3</v>
      </c>
      <c r="H42" s="19"/>
    </row>
    <row r="43" spans="1:8" x14ac:dyDescent="0.25">
      <c r="A43" s="14"/>
      <c r="B43" s="15" t="s">
        <v>87</v>
      </c>
      <c r="C43" s="16" t="s">
        <v>88</v>
      </c>
      <c r="D43" s="16" t="s">
        <v>16</v>
      </c>
      <c r="E43" s="17">
        <v>6985000</v>
      </c>
      <c r="F43" s="17">
        <v>682258478</v>
      </c>
      <c r="G43" s="18">
        <f t="shared" si="0"/>
        <v>2.5776380334084536E-2</v>
      </c>
      <c r="H43" s="19"/>
    </row>
    <row r="44" spans="1:8" x14ac:dyDescent="0.25">
      <c r="A44" s="14"/>
      <c r="B44" s="15" t="s">
        <v>89</v>
      </c>
      <c r="C44" s="16" t="s">
        <v>90</v>
      </c>
      <c r="D44" s="16" t="s">
        <v>16</v>
      </c>
      <c r="E44" s="17">
        <v>6660000</v>
      </c>
      <c r="F44" s="17">
        <v>661388616</v>
      </c>
      <c r="G44" s="18">
        <f t="shared" si="0"/>
        <v>2.4987896910604296E-2</v>
      </c>
      <c r="H44" s="19"/>
    </row>
    <row r="45" spans="1:8" x14ac:dyDescent="0.25">
      <c r="A45" s="14"/>
      <c r="B45" s="15" t="s">
        <v>91</v>
      </c>
      <c r="C45" s="16" t="s">
        <v>92</v>
      </c>
      <c r="D45" s="16" t="s">
        <v>16</v>
      </c>
      <c r="E45" s="17">
        <v>1000000</v>
      </c>
      <c r="F45" s="17">
        <v>101949700</v>
      </c>
      <c r="G45" s="18">
        <f t="shared" si="0"/>
        <v>3.8517575477395802E-3</v>
      </c>
      <c r="H45" s="19"/>
    </row>
    <row r="46" spans="1:8" x14ac:dyDescent="0.25">
      <c r="A46" s="14"/>
      <c r="B46" s="15" t="s">
        <v>93</v>
      </c>
      <c r="C46" s="16" t="s">
        <v>94</v>
      </c>
      <c r="D46" s="16" t="s">
        <v>16</v>
      </c>
      <c r="E46" s="17">
        <v>3491000</v>
      </c>
      <c r="F46" s="17">
        <v>350238066</v>
      </c>
      <c r="G46" s="18">
        <f t="shared" si="0"/>
        <v>1.3232330396472114E-2</v>
      </c>
      <c r="H46" s="19"/>
    </row>
    <row r="47" spans="1:8" x14ac:dyDescent="0.25">
      <c r="A47" s="14"/>
      <c r="B47" s="15" t="s">
        <v>95</v>
      </c>
      <c r="C47" s="16" t="s">
        <v>96</v>
      </c>
      <c r="D47" s="16" t="s">
        <v>16</v>
      </c>
      <c r="E47" s="17">
        <v>3000000</v>
      </c>
      <c r="F47" s="17">
        <v>311013300</v>
      </c>
      <c r="G47" s="18">
        <f t="shared" si="0"/>
        <v>1.1750381077358681E-2</v>
      </c>
      <c r="H47" s="19"/>
    </row>
    <row r="48" spans="1:8" x14ac:dyDescent="0.25">
      <c r="A48" s="14"/>
      <c r="B48" s="15" t="s">
        <v>97</v>
      </c>
      <c r="C48" s="16" t="s">
        <v>98</v>
      </c>
      <c r="D48" s="16" t="s">
        <v>16</v>
      </c>
      <c r="E48" s="17">
        <v>1500000</v>
      </c>
      <c r="F48" s="17">
        <v>153372750</v>
      </c>
      <c r="G48" s="18">
        <f t="shared" si="0"/>
        <v>5.7945697479254545E-3</v>
      </c>
      <c r="H48" s="19"/>
    </row>
    <row r="49" spans="1:8" x14ac:dyDescent="0.25">
      <c r="A49" s="14"/>
      <c r="B49" s="15" t="s">
        <v>99</v>
      </c>
      <c r="C49" s="16" t="s">
        <v>100</v>
      </c>
      <c r="D49" s="16" t="s">
        <v>16</v>
      </c>
      <c r="E49" s="17">
        <v>17556200</v>
      </c>
      <c r="F49" s="17">
        <v>1735965834.0999999</v>
      </c>
      <c r="G49" s="18">
        <f t="shared" si="0"/>
        <v>6.5586455910245062E-2</v>
      </c>
      <c r="H49" s="19"/>
    </row>
    <row r="50" spans="1:8" x14ac:dyDescent="0.25">
      <c r="A50" s="14"/>
      <c r="B50" s="15" t="s">
        <v>101</v>
      </c>
      <c r="C50" s="16" t="s">
        <v>102</v>
      </c>
      <c r="D50" s="16" t="s">
        <v>16</v>
      </c>
      <c r="E50" s="17">
        <v>940000</v>
      </c>
      <c r="F50" s="17">
        <v>96617430</v>
      </c>
      <c r="G50" s="18">
        <f t="shared" si="0"/>
        <v>3.6502992676359079E-3</v>
      </c>
      <c r="H50" s="19"/>
    </row>
    <row r="51" spans="1:8" x14ac:dyDescent="0.25">
      <c r="A51" s="14"/>
      <c r="B51" s="15" t="s">
        <v>103</v>
      </c>
      <c r="C51" s="16" t="s">
        <v>104</v>
      </c>
      <c r="D51" s="16" t="s">
        <v>16</v>
      </c>
      <c r="E51" s="17">
        <v>500000</v>
      </c>
      <c r="F51" s="17">
        <v>50488650</v>
      </c>
      <c r="G51" s="18">
        <f t="shared" si="0"/>
        <v>1.9075096710699684E-3</v>
      </c>
      <c r="H51" s="19"/>
    </row>
    <row r="52" spans="1:8" x14ac:dyDescent="0.25">
      <c r="A52" s="14"/>
      <c r="B52" s="15" t="s">
        <v>105</v>
      </c>
      <c r="C52" s="16" t="s">
        <v>106</v>
      </c>
      <c r="D52" s="16" t="s">
        <v>16</v>
      </c>
      <c r="E52" s="17">
        <v>9000000</v>
      </c>
      <c r="F52" s="17">
        <v>903150000</v>
      </c>
      <c r="G52" s="18">
        <f t="shared" si="0"/>
        <v>3.4121874112832129E-2</v>
      </c>
      <c r="H52" s="19"/>
    </row>
    <row r="53" spans="1:8" x14ac:dyDescent="0.25">
      <c r="A53" s="14"/>
      <c r="B53" s="15" t="s">
        <v>107</v>
      </c>
      <c r="C53" s="16" t="s">
        <v>108</v>
      </c>
      <c r="D53" s="16" t="s">
        <v>16</v>
      </c>
      <c r="E53" s="17">
        <v>3800000</v>
      </c>
      <c r="F53" s="17">
        <v>374318240</v>
      </c>
      <c r="G53" s="18">
        <f t="shared" si="0"/>
        <v>1.4142102489527636E-2</v>
      </c>
      <c r="H53" s="19"/>
    </row>
    <row r="54" spans="1:8" x14ac:dyDescent="0.25">
      <c r="A54" s="14"/>
      <c r="B54" s="15" t="s">
        <v>109</v>
      </c>
      <c r="C54" s="16" t="s">
        <v>110</v>
      </c>
      <c r="D54" s="16" t="s">
        <v>16</v>
      </c>
      <c r="E54" s="17">
        <v>8971800</v>
      </c>
      <c r="F54" s="17">
        <v>859049850</v>
      </c>
      <c r="G54" s="18">
        <f t="shared" si="0"/>
        <v>3.2455728105350523E-2</v>
      </c>
      <c r="H54" s="19"/>
    </row>
    <row r="55" spans="1:8" x14ac:dyDescent="0.25">
      <c r="B55" s="15" t="s">
        <v>111</v>
      </c>
      <c r="C55" s="16" t="s">
        <v>112</v>
      </c>
      <c r="D55" s="16" t="s">
        <v>16</v>
      </c>
      <c r="E55" s="17">
        <v>4000000</v>
      </c>
      <c r="F55" s="17">
        <v>407750400</v>
      </c>
      <c r="G55" s="18">
        <f t="shared" si="0"/>
        <v>1.5405201592489559E-2</v>
      </c>
      <c r="H55" s="19"/>
    </row>
    <row r="56" spans="1:8" x14ac:dyDescent="0.25">
      <c r="B56" s="15" t="s">
        <v>113</v>
      </c>
      <c r="C56" s="16" t="s">
        <v>114</v>
      </c>
      <c r="D56" s="16" t="s">
        <v>16</v>
      </c>
      <c r="E56" s="17">
        <v>4875000</v>
      </c>
      <c r="F56" s="17">
        <v>492533925</v>
      </c>
      <c r="G56" s="18">
        <f t="shared" si="0"/>
        <v>1.8608404567512709E-2</v>
      </c>
      <c r="H56" s="19"/>
    </row>
    <row r="57" spans="1:8" x14ac:dyDescent="0.25">
      <c r="B57" s="15" t="s">
        <v>115</v>
      </c>
      <c r="C57" s="16" t="s">
        <v>116</v>
      </c>
      <c r="D57" s="16" t="s">
        <v>16</v>
      </c>
      <c r="E57" s="17">
        <v>21150000</v>
      </c>
      <c r="F57" s="17">
        <v>1978121430</v>
      </c>
      <c r="G57" s="18">
        <f t="shared" si="0"/>
        <v>7.4735326816537093E-2</v>
      </c>
      <c r="H57" s="19"/>
    </row>
    <row r="58" spans="1:8" x14ac:dyDescent="0.25">
      <c r="B58" s="15" t="s">
        <v>117</v>
      </c>
      <c r="C58" s="16" t="s">
        <v>118</v>
      </c>
      <c r="D58" s="16" t="s">
        <v>16</v>
      </c>
      <c r="E58" s="17">
        <v>7797400</v>
      </c>
      <c r="F58" s="17">
        <v>760442994.48000002</v>
      </c>
      <c r="G58" s="18">
        <f t="shared" si="0"/>
        <v>2.8730266431524838E-2</v>
      </c>
      <c r="H58" s="19"/>
    </row>
    <row r="59" spans="1:8" x14ac:dyDescent="0.25">
      <c r="A59" s="20" t="s">
        <v>119</v>
      </c>
      <c r="B59" s="15" t="s">
        <v>120</v>
      </c>
      <c r="C59" s="16" t="s">
        <v>121</v>
      </c>
      <c r="D59" s="16" t="s">
        <v>16</v>
      </c>
      <c r="E59" s="17">
        <v>23239600</v>
      </c>
      <c r="F59" s="17">
        <v>2238380173</v>
      </c>
      <c r="G59" s="18">
        <f t="shared" si="0"/>
        <v>8.456815200106893E-2</v>
      </c>
      <c r="H59" s="19"/>
    </row>
    <row r="60" spans="1:8" x14ac:dyDescent="0.25">
      <c r="B60" s="15" t="s">
        <v>122</v>
      </c>
      <c r="C60" s="16" t="s">
        <v>123</v>
      </c>
      <c r="D60" s="16" t="s">
        <v>16</v>
      </c>
      <c r="E60" s="17">
        <v>17600000</v>
      </c>
      <c r="F60" s="17">
        <v>1736097440</v>
      </c>
      <c r="G60" s="18">
        <f t="shared" si="0"/>
        <v>6.5591428107501668E-2</v>
      </c>
      <c r="H60" s="19"/>
    </row>
    <row r="61" spans="1:8" x14ac:dyDescent="0.25">
      <c r="B61" s="15" t="s">
        <v>124</v>
      </c>
      <c r="C61" s="16" t="s">
        <v>125</v>
      </c>
      <c r="D61" s="16" t="s">
        <v>16</v>
      </c>
      <c r="E61" s="17">
        <v>12575000</v>
      </c>
      <c r="F61" s="17">
        <v>1240351472.5</v>
      </c>
      <c r="G61" s="18">
        <f t="shared" si="0"/>
        <v>4.6861669490462228E-2</v>
      </c>
      <c r="H61" s="19"/>
    </row>
    <row r="62" spans="1:8" x14ac:dyDescent="0.25">
      <c r="B62" s="15" t="s">
        <v>126</v>
      </c>
      <c r="C62" s="16" t="s">
        <v>127</v>
      </c>
      <c r="D62" s="16" t="s">
        <v>16</v>
      </c>
      <c r="E62" s="17">
        <v>17002600</v>
      </c>
      <c r="F62" s="17">
        <v>1674295329.54</v>
      </c>
      <c r="G62" s="18">
        <f t="shared" si="0"/>
        <v>6.3256485038218083E-2</v>
      </c>
      <c r="H62" s="19"/>
    </row>
    <row r="63" spans="1:8" x14ac:dyDescent="0.25">
      <c r="A63" s="1" t="s">
        <v>128</v>
      </c>
      <c r="B63" s="15" t="s">
        <v>129</v>
      </c>
      <c r="C63" s="16" t="s">
        <v>130</v>
      </c>
      <c r="D63" s="16" t="s">
        <v>16</v>
      </c>
      <c r="E63" s="17">
        <v>2300000</v>
      </c>
      <c r="F63" s="17">
        <v>230165370</v>
      </c>
      <c r="G63" s="18">
        <f t="shared" si="0"/>
        <v>8.6958686599938311E-3</v>
      </c>
      <c r="H63" s="19"/>
    </row>
    <row r="64" spans="1:8" x14ac:dyDescent="0.25">
      <c r="B64" s="15" t="s">
        <v>131</v>
      </c>
      <c r="C64" s="16" t="s">
        <v>132</v>
      </c>
      <c r="D64" s="16" t="s">
        <v>133</v>
      </c>
      <c r="E64" s="17">
        <v>3000000</v>
      </c>
      <c r="F64" s="17">
        <v>307954200</v>
      </c>
      <c r="G64" s="18">
        <f t="shared" si="0"/>
        <v>1.1634805342321794E-2</v>
      </c>
      <c r="H64" s="19"/>
    </row>
    <row r="65" spans="2:8" x14ac:dyDescent="0.25">
      <c r="B65" s="15" t="s">
        <v>134</v>
      </c>
      <c r="C65" s="16" t="s">
        <v>135</v>
      </c>
      <c r="D65" s="16" t="s">
        <v>133</v>
      </c>
      <c r="E65" s="17">
        <v>500000</v>
      </c>
      <c r="F65" s="17">
        <v>50583000</v>
      </c>
      <c r="G65" s="18">
        <f t="shared" si="0"/>
        <v>1.9110743046552483E-3</v>
      </c>
      <c r="H65" s="19"/>
    </row>
    <row r="66" spans="2:8" x14ac:dyDescent="0.25">
      <c r="B66" s="15" t="s">
        <v>136</v>
      </c>
      <c r="C66" s="16" t="s">
        <v>137</v>
      </c>
      <c r="D66" s="16" t="s">
        <v>133</v>
      </c>
      <c r="E66" s="17">
        <v>500000</v>
      </c>
      <c r="F66" s="17">
        <v>51189900</v>
      </c>
      <c r="G66" s="18">
        <f t="shared" si="0"/>
        <v>1.934003569338942E-3</v>
      </c>
      <c r="H66" s="19"/>
    </row>
    <row r="67" spans="2:8" x14ac:dyDescent="0.25">
      <c r="B67" s="15" t="s">
        <v>138</v>
      </c>
      <c r="C67" s="16" t="s">
        <v>139</v>
      </c>
      <c r="D67" s="16" t="s">
        <v>133</v>
      </c>
      <c r="E67" s="17">
        <v>4000000</v>
      </c>
      <c r="F67" s="17">
        <v>394811600</v>
      </c>
      <c r="G67" s="18">
        <f t="shared" si="0"/>
        <v>1.4916361305968923E-2</v>
      </c>
      <c r="H67" s="19"/>
    </row>
    <row r="68" spans="2:8" x14ac:dyDescent="0.25">
      <c r="B68" s="15" t="s">
        <v>140</v>
      </c>
      <c r="C68" s="16" t="s">
        <v>141</v>
      </c>
      <c r="D68" s="16" t="s">
        <v>133</v>
      </c>
      <c r="E68" s="17">
        <v>1845700</v>
      </c>
      <c r="F68" s="17">
        <v>182021457.44</v>
      </c>
      <c r="G68" s="18">
        <f t="shared" si="0"/>
        <v>6.8769454205856295E-3</v>
      </c>
      <c r="H68" s="19"/>
    </row>
    <row r="69" spans="2:8" x14ac:dyDescent="0.25">
      <c r="B69" s="15" t="s">
        <v>142</v>
      </c>
      <c r="C69" s="16" t="s">
        <v>143</v>
      </c>
      <c r="D69" s="16" t="s">
        <v>133</v>
      </c>
      <c r="E69" s="17">
        <v>1000000</v>
      </c>
      <c r="F69" s="17">
        <v>100224800</v>
      </c>
      <c r="G69" s="18">
        <f t="shared" si="0"/>
        <v>3.7865891696659223E-3</v>
      </c>
      <c r="H69" s="19"/>
    </row>
    <row r="70" spans="2:8" x14ac:dyDescent="0.25">
      <c r="B70" s="15" t="s">
        <v>144</v>
      </c>
      <c r="C70" s="16" t="s">
        <v>145</v>
      </c>
      <c r="D70" s="16" t="s">
        <v>133</v>
      </c>
      <c r="E70" s="17">
        <v>130000</v>
      </c>
      <c r="F70" s="17">
        <v>13558974</v>
      </c>
      <c r="G70" s="18">
        <f t="shared" si="0"/>
        <v>5.1227105566867509E-4</v>
      </c>
      <c r="H70" s="19"/>
    </row>
    <row r="71" spans="2:8" x14ac:dyDescent="0.25">
      <c r="B71" s="15" t="s">
        <v>146</v>
      </c>
      <c r="C71" s="16" t="s">
        <v>147</v>
      </c>
      <c r="D71" s="16" t="s">
        <v>133</v>
      </c>
      <c r="E71" s="17">
        <v>190000</v>
      </c>
      <c r="F71" s="17">
        <v>18727350</v>
      </c>
      <c r="G71" s="18">
        <f t="shared" ref="G71:G85" si="1">+F71/$F$105</f>
        <v>7.0753726309798681E-4</v>
      </c>
      <c r="H71" s="19"/>
    </row>
    <row r="72" spans="2:8" x14ac:dyDescent="0.25">
      <c r="B72" s="15" t="s">
        <v>148</v>
      </c>
      <c r="C72" s="16" t="s">
        <v>149</v>
      </c>
      <c r="D72" s="16" t="s">
        <v>133</v>
      </c>
      <c r="E72" s="17">
        <v>1500000</v>
      </c>
      <c r="F72" s="17">
        <v>146326200</v>
      </c>
      <c r="G72" s="18">
        <f t="shared" si="1"/>
        <v>5.5283443235443685E-3</v>
      </c>
      <c r="H72" s="19"/>
    </row>
    <row r="73" spans="2:8" x14ac:dyDescent="0.25">
      <c r="B73" s="15" t="s">
        <v>150</v>
      </c>
      <c r="C73" s="16" t="s">
        <v>151</v>
      </c>
      <c r="D73" s="16" t="s">
        <v>133</v>
      </c>
      <c r="E73" s="17">
        <v>8500000</v>
      </c>
      <c r="F73" s="17">
        <v>871072350</v>
      </c>
      <c r="G73" s="18">
        <f t="shared" si="1"/>
        <v>3.2909949698133031E-2</v>
      </c>
      <c r="H73" s="19"/>
    </row>
    <row r="74" spans="2:8" x14ac:dyDescent="0.25">
      <c r="B74" s="15" t="s">
        <v>152</v>
      </c>
      <c r="C74" s="16" t="s">
        <v>153</v>
      </c>
      <c r="D74" s="16" t="s">
        <v>133</v>
      </c>
      <c r="E74" s="17">
        <v>2000000</v>
      </c>
      <c r="F74" s="17">
        <v>200693600</v>
      </c>
      <c r="G74" s="18">
        <f t="shared" si="1"/>
        <v>7.5823968935958439E-3</v>
      </c>
      <c r="H74" s="19"/>
    </row>
    <row r="75" spans="2:8" x14ac:dyDescent="0.25">
      <c r="B75" s="15" t="s">
        <v>154</v>
      </c>
      <c r="C75" s="16" t="s">
        <v>155</v>
      </c>
      <c r="D75" s="16" t="s">
        <v>133</v>
      </c>
      <c r="E75" s="17">
        <v>500000</v>
      </c>
      <c r="F75" s="17">
        <v>50101650</v>
      </c>
      <c r="G75" s="18">
        <f t="shared" si="1"/>
        <v>1.8928884395119038E-3</v>
      </c>
      <c r="H75" s="19"/>
    </row>
    <row r="76" spans="2:8" x14ac:dyDescent="0.25">
      <c r="B76" s="15" t="s">
        <v>156</v>
      </c>
      <c r="C76" s="16" t="s">
        <v>157</v>
      </c>
      <c r="D76" s="16" t="s">
        <v>133</v>
      </c>
      <c r="E76" s="17">
        <v>2500000</v>
      </c>
      <c r="F76" s="17">
        <v>248588000</v>
      </c>
      <c r="G76" s="18">
        <f t="shared" si="1"/>
        <v>9.3918933089306468E-3</v>
      </c>
      <c r="H76" s="19"/>
    </row>
    <row r="77" spans="2:8" x14ac:dyDescent="0.25">
      <c r="B77" s="15" t="s">
        <v>158</v>
      </c>
      <c r="C77" s="16" t="s">
        <v>159</v>
      </c>
      <c r="D77" s="16" t="s">
        <v>133</v>
      </c>
      <c r="E77" s="17">
        <v>2500000</v>
      </c>
      <c r="F77" s="17">
        <v>248251000</v>
      </c>
      <c r="G77" s="18">
        <f t="shared" si="1"/>
        <v>9.3791611253775005E-3</v>
      </c>
      <c r="H77" s="19"/>
    </row>
    <row r="78" spans="2:8" x14ac:dyDescent="0.25">
      <c r="B78" s="15" t="s">
        <v>160</v>
      </c>
      <c r="C78" s="16" t="s">
        <v>161</v>
      </c>
      <c r="D78" s="16" t="s">
        <v>133</v>
      </c>
      <c r="E78" s="17">
        <v>10500000</v>
      </c>
      <c r="F78" s="17">
        <v>1026567150</v>
      </c>
      <c r="G78" s="18">
        <f t="shared" si="1"/>
        <v>3.878469253243521E-2</v>
      </c>
      <c r="H78" s="19"/>
    </row>
    <row r="79" spans="2:8" x14ac:dyDescent="0.25">
      <c r="B79" s="15" t="s">
        <v>162</v>
      </c>
      <c r="C79" s="16" t="s">
        <v>163</v>
      </c>
      <c r="D79" s="16" t="s">
        <v>133</v>
      </c>
      <c r="E79" s="17">
        <v>555100</v>
      </c>
      <c r="F79" s="17">
        <v>55121763.060000002</v>
      </c>
      <c r="G79" s="18">
        <f t="shared" si="1"/>
        <v>2.0825531307210104E-3</v>
      </c>
      <c r="H79" s="19"/>
    </row>
    <row r="80" spans="2:8" x14ac:dyDescent="0.25">
      <c r="B80" s="15" t="s">
        <v>164</v>
      </c>
      <c r="C80" s="16" t="s">
        <v>165</v>
      </c>
      <c r="D80" s="16" t="s">
        <v>133</v>
      </c>
      <c r="E80" s="17">
        <v>231500</v>
      </c>
      <c r="F80" s="17">
        <v>22888497.600000001</v>
      </c>
      <c r="G80" s="18">
        <f t="shared" si="1"/>
        <v>8.6474941453696546E-4</v>
      </c>
      <c r="H80" s="19"/>
    </row>
    <row r="81" spans="1:8" x14ac:dyDescent="0.25">
      <c r="B81" s="15" t="s">
        <v>166</v>
      </c>
      <c r="C81" s="16" t="s">
        <v>167</v>
      </c>
      <c r="D81" s="16" t="s">
        <v>133</v>
      </c>
      <c r="E81" s="17">
        <v>1000000</v>
      </c>
      <c r="F81" s="17">
        <v>98172700</v>
      </c>
      <c r="G81" s="18">
        <f t="shared" si="1"/>
        <v>3.7090588614480816E-3</v>
      </c>
      <c r="H81" s="19"/>
    </row>
    <row r="82" spans="1:8" x14ac:dyDescent="0.25">
      <c r="B82" s="15" t="s">
        <v>168</v>
      </c>
      <c r="C82" s="16" t="s">
        <v>169</v>
      </c>
      <c r="D82" s="16" t="s">
        <v>133</v>
      </c>
      <c r="E82" s="17">
        <v>60000</v>
      </c>
      <c r="F82" s="17">
        <v>6450234</v>
      </c>
      <c r="G82" s="18">
        <f t="shared" si="1"/>
        <v>2.4369603337907284E-4</v>
      </c>
      <c r="H82" s="19"/>
    </row>
    <row r="83" spans="1:8" x14ac:dyDescent="0.25">
      <c r="B83" s="15" t="s">
        <v>170</v>
      </c>
      <c r="C83" s="16" t="s">
        <v>171</v>
      </c>
      <c r="D83" s="16" t="s">
        <v>172</v>
      </c>
      <c r="E83" s="17">
        <v>100</v>
      </c>
      <c r="F83" s="17">
        <v>101571600</v>
      </c>
      <c r="G83" s="18">
        <f>+F83/$F$105</f>
        <v>3.8374725667263908E-3</v>
      </c>
      <c r="H83" s="19" t="s">
        <v>173</v>
      </c>
    </row>
    <row r="84" spans="1:8" x14ac:dyDescent="0.25">
      <c r="A84" s="20" t="s">
        <v>174</v>
      </c>
      <c r="B84" s="15" t="s">
        <v>175</v>
      </c>
      <c r="C84" s="16" t="s">
        <v>176</v>
      </c>
      <c r="D84" s="16" t="s">
        <v>172</v>
      </c>
      <c r="E84" s="17">
        <v>400</v>
      </c>
      <c r="F84" s="17">
        <v>399751200</v>
      </c>
      <c r="G84" s="18">
        <f t="shared" si="1"/>
        <v>1.5102984136470774E-2</v>
      </c>
      <c r="H84" s="19" t="s">
        <v>177</v>
      </c>
    </row>
    <row r="85" spans="1:8" x14ac:dyDescent="0.25">
      <c r="B85" s="15" t="s">
        <v>178</v>
      </c>
      <c r="C85" s="16" t="s">
        <v>179</v>
      </c>
      <c r="D85" s="16" t="s">
        <v>172</v>
      </c>
      <c r="E85" s="17">
        <v>495</v>
      </c>
      <c r="F85" s="17">
        <v>480815280</v>
      </c>
      <c r="G85" s="18">
        <f t="shared" si="1"/>
        <v>1.8165662908360882E-2</v>
      </c>
      <c r="H85" s="19" t="s">
        <v>180</v>
      </c>
    </row>
    <row r="86" spans="1:8" hidden="1" x14ac:dyDescent="0.25">
      <c r="B86" s="15"/>
      <c r="C86" s="16"/>
      <c r="D86" s="16"/>
      <c r="E86" s="17"/>
      <c r="F86" s="17"/>
      <c r="G86" s="21"/>
      <c r="H86" s="19"/>
    </row>
    <row r="87" spans="1:8" hidden="1" x14ac:dyDescent="0.25">
      <c r="B87" s="15"/>
      <c r="C87" s="16"/>
      <c r="D87" s="16"/>
      <c r="E87" s="17"/>
      <c r="F87" s="17"/>
      <c r="G87" s="21"/>
      <c r="H87" s="19"/>
    </row>
    <row r="88" spans="1:8" hidden="1" x14ac:dyDescent="0.25">
      <c r="B88" s="15"/>
      <c r="C88" s="16"/>
      <c r="D88" s="16"/>
      <c r="E88" s="17"/>
      <c r="F88" s="17"/>
      <c r="G88" s="21"/>
      <c r="H88" s="19"/>
    </row>
    <row r="89" spans="1:8" hidden="1" x14ac:dyDescent="0.25">
      <c r="B89" s="15"/>
      <c r="C89" s="16"/>
      <c r="D89" s="16"/>
      <c r="E89" s="17"/>
      <c r="F89" s="17"/>
      <c r="G89" s="21"/>
      <c r="H89" s="19"/>
    </row>
    <row r="90" spans="1:8" hidden="1" x14ac:dyDescent="0.25">
      <c r="B90" s="15"/>
      <c r="C90" s="16"/>
      <c r="D90" s="16"/>
      <c r="E90" s="17"/>
      <c r="F90" s="17"/>
      <c r="G90" s="21"/>
      <c r="H90" s="19"/>
    </row>
    <row r="91" spans="1:8" hidden="1" x14ac:dyDescent="0.25">
      <c r="A91" s="1" t="s">
        <v>16</v>
      </c>
      <c r="B91" s="15"/>
      <c r="C91" s="16"/>
      <c r="D91" s="16"/>
      <c r="E91" s="17"/>
      <c r="F91" s="17"/>
      <c r="G91" s="21"/>
      <c r="H91" s="19"/>
    </row>
    <row r="92" spans="1:8" x14ac:dyDescent="0.25">
      <c r="A92" s="1" t="s">
        <v>133</v>
      </c>
      <c r="B92" s="15"/>
      <c r="C92" s="16"/>
      <c r="D92" s="16"/>
      <c r="E92" s="17"/>
      <c r="F92" s="17"/>
      <c r="G92" s="22"/>
      <c r="H92" s="19"/>
    </row>
    <row r="93" spans="1:8" x14ac:dyDescent="0.25">
      <c r="B93" s="23"/>
      <c r="C93" s="23" t="s">
        <v>181</v>
      </c>
      <c r="D93" s="23"/>
      <c r="E93" s="24"/>
      <c r="F93" s="25">
        <f>SUM(F7:F92)</f>
        <v>24177507849.589996</v>
      </c>
      <c r="G93" s="26">
        <f>+F93/$F$105</f>
        <v>0.91344945934309973</v>
      </c>
      <c r="H93" s="27"/>
    </row>
    <row r="95" spans="1:8" x14ac:dyDescent="0.25">
      <c r="B95" s="28"/>
      <c r="C95" s="28" t="s">
        <v>182</v>
      </c>
      <c r="D95" s="28"/>
      <c r="E95" s="28"/>
      <c r="F95" s="28" t="s">
        <v>11</v>
      </c>
      <c r="G95" s="29" t="s">
        <v>12</v>
      </c>
    </row>
    <row r="96" spans="1:8" x14ac:dyDescent="0.25">
      <c r="B96" s="30"/>
      <c r="C96" s="23" t="s">
        <v>183</v>
      </c>
      <c r="D96" s="16"/>
      <c r="E96" s="31"/>
      <c r="F96" s="32" t="s">
        <v>184</v>
      </c>
      <c r="G96" s="33">
        <v>0</v>
      </c>
    </row>
    <row r="97" spans="2:7" x14ac:dyDescent="0.25">
      <c r="B97" s="30" t="s">
        <v>185</v>
      </c>
      <c r="C97" s="23" t="s">
        <v>186</v>
      </c>
      <c r="D97" s="23"/>
      <c r="E97" s="24"/>
      <c r="F97" s="17">
        <v>2105971702.1099999</v>
      </c>
      <c r="G97" s="33">
        <f>+F97/$F$105</f>
        <v>7.9565632845689224E-2</v>
      </c>
    </row>
    <row r="98" spans="2:7" x14ac:dyDescent="0.25">
      <c r="B98" s="30"/>
      <c r="C98" s="23" t="s">
        <v>187</v>
      </c>
      <c r="D98" s="16"/>
      <c r="E98" s="31"/>
      <c r="F98" s="24" t="s">
        <v>184</v>
      </c>
      <c r="G98" s="33">
        <v>0</v>
      </c>
    </row>
    <row r="99" spans="2:7" x14ac:dyDescent="0.25">
      <c r="B99" s="30"/>
      <c r="C99" s="23" t="s">
        <v>188</v>
      </c>
      <c r="D99" s="16"/>
      <c r="E99" s="31"/>
      <c r="F99" s="24" t="s">
        <v>184</v>
      </c>
      <c r="G99" s="33">
        <v>0</v>
      </c>
    </row>
    <row r="100" spans="2:7" x14ac:dyDescent="0.25">
      <c r="B100" s="30"/>
      <c r="C100" s="23" t="s">
        <v>189</v>
      </c>
      <c r="D100" s="16"/>
      <c r="E100" s="31"/>
      <c r="F100" s="24" t="s">
        <v>184</v>
      </c>
      <c r="G100" s="33">
        <v>0</v>
      </c>
    </row>
    <row r="101" spans="2:7" x14ac:dyDescent="0.25">
      <c r="B101" s="16" t="s">
        <v>128</v>
      </c>
      <c r="C101" s="16" t="s">
        <v>190</v>
      </c>
      <c r="D101" s="16"/>
      <c r="E101" s="31"/>
      <c r="F101" s="17">
        <v>184879044.71000001</v>
      </c>
      <c r="G101" s="33">
        <f>+F101/$F$105</f>
        <v>6.984907811211076E-3</v>
      </c>
    </row>
    <row r="102" spans="2:7" x14ac:dyDescent="0.25">
      <c r="B102" s="30"/>
      <c r="C102" s="16"/>
      <c r="D102" s="16"/>
      <c r="E102" s="31"/>
      <c r="F102" s="32"/>
      <c r="G102" s="33"/>
    </row>
    <row r="103" spans="2:7" x14ac:dyDescent="0.25">
      <c r="B103" s="30"/>
      <c r="C103" s="16" t="s">
        <v>191</v>
      </c>
      <c r="D103" s="16"/>
      <c r="E103" s="31"/>
      <c r="F103" s="34">
        <f>SUM(F96:F102)</f>
        <v>2290850746.8199997</v>
      </c>
      <c r="G103" s="33">
        <f>+F103/$F$105</f>
        <v>8.6550540656900293E-2</v>
      </c>
    </row>
    <row r="104" spans="2:7" x14ac:dyDescent="0.25">
      <c r="B104" s="30"/>
      <c r="C104" s="16"/>
      <c r="D104" s="16"/>
      <c r="E104" s="31"/>
      <c r="F104" s="34"/>
      <c r="G104" s="33"/>
    </row>
    <row r="105" spans="2:7" x14ac:dyDescent="0.25">
      <c r="B105" s="35"/>
      <c r="C105" s="36" t="s">
        <v>192</v>
      </c>
      <c r="D105" s="37"/>
      <c r="E105" s="38"/>
      <c r="F105" s="38">
        <f>+F103+F93</f>
        <v>26468358596.409996</v>
      </c>
      <c r="G105" s="39">
        <v>1</v>
      </c>
    </row>
    <row r="106" spans="2:7" x14ac:dyDescent="0.25">
      <c r="F106" s="40"/>
    </row>
    <row r="107" spans="2:7" x14ac:dyDescent="0.25">
      <c r="C107" s="23" t="s">
        <v>193</v>
      </c>
      <c r="D107" s="41">
        <v>18.34656834329677</v>
      </c>
      <c r="F107" s="5">
        <v>0</v>
      </c>
    </row>
    <row r="108" spans="2:7" x14ac:dyDescent="0.25">
      <c r="C108" s="23" t="s">
        <v>194</v>
      </c>
      <c r="D108" s="41">
        <v>8.3834404260147242</v>
      </c>
    </row>
    <row r="109" spans="2:7" x14ac:dyDescent="0.25">
      <c r="C109" s="23" t="s">
        <v>195</v>
      </c>
      <c r="D109" s="41">
        <v>7.2119472633386374</v>
      </c>
    </row>
    <row r="110" spans="2:7" x14ac:dyDescent="0.25">
      <c r="C110" s="23" t="s">
        <v>196</v>
      </c>
      <c r="D110" s="42">
        <v>19.075399999999998</v>
      </c>
    </row>
    <row r="111" spans="2:7" x14ac:dyDescent="0.25">
      <c r="C111" s="23" t="s">
        <v>197</v>
      </c>
      <c r="D111" s="42">
        <v>19.084800000000001</v>
      </c>
    </row>
    <row r="112" spans="2:7" x14ac:dyDescent="0.25">
      <c r="C112" s="23" t="s">
        <v>198</v>
      </c>
      <c r="D112" s="43"/>
    </row>
    <row r="113" spans="2:8" x14ac:dyDescent="0.25">
      <c r="C113" s="23" t="s">
        <v>199</v>
      </c>
      <c r="D113" s="44">
        <v>0</v>
      </c>
    </row>
    <row r="114" spans="2:8" x14ac:dyDescent="0.25">
      <c r="C114" s="23" t="s">
        <v>200</v>
      </c>
      <c r="D114" s="44">
        <v>0</v>
      </c>
      <c r="F114" s="40"/>
      <c r="G114" s="45"/>
    </row>
    <row r="115" spans="2:8" x14ac:dyDescent="0.25">
      <c r="B115" s="46"/>
      <c r="C115" s="47"/>
    </row>
    <row r="116" spans="2:8" x14ac:dyDescent="0.25">
      <c r="F116" s="5"/>
    </row>
    <row r="117" spans="2:8" x14ac:dyDescent="0.25">
      <c r="C117" s="28" t="s">
        <v>201</v>
      </c>
      <c r="D117" s="28"/>
      <c r="E117" s="28"/>
      <c r="F117" s="28"/>
      <c r="G117" s="29"/>
    </row>
    <row r="118" spans="2:8" x14ac:dyDescent="0.25">
      <c r="C118" s="28" t="s">
        <v>202</v>
      </c>
      <c r="D118" s="28"/>
      <c r="E118" s="28"/>
      <c r="F118" s="28" t="s">
        <v>11</v>
      </c>
      <c r="G118" s="29" t="s">
        <v>12</v>
      </c>
    </row>
    <row r="119" spans="2:8" x14ac:dyDescent="0.25">
      <c r="C119" s="23" t="s">
        <v>203</v>
      </c>
      <c r="D119" s="16"/>
      <c r="E119" s="31"/>
      <c r="F119" s="48">
        <f>SUMIF(Table134567685789[[Industry ]],A91,Table134567685789[Market Value])</f>
        <v>19102065343.489998</v>
      </c>
      <c r="G119" s="49">
        <f>+F119/$F$105</f>
        <v>0.72169436853862501</v>
      </c>
    </row>
    <row r="120" spans="2:8" x14ac:dyDescent="0.25">
      <c r="C120" s="16" t="s">
        <v>204</v>
      </c>
      <c r="D120" s="16"/>
      <c r="E120" s="31"/>
      <c r="F120" s="48">
        <f>SUMIF(Table134567685789[[Industry ]],A92,Table134567685789[Market Value])</f>
        <v>4093304426.0999999</v>
      </c>
      <c r="G120" s="49">
        <f>+F120/$F$105</f>
        <v>0.15464897119291676</v>
      </c>
    </row>
    <row r="121" spans="2:8" x14ac:dyDescent="0.25">
      <c r="C121" s="16" t="s">
        <v>205</v>
      </c>
      <c r="D121" s="16"/>
      <c r="E121" s="31"/>
      <c r="F121" s="48">
        <f>SUMIF($E$133:$E$140,C121,H133:H140)</f>
        <v>982138080</v>
      </c>
      <c r="G121" s="49">
        <f>+F121/$F$105</f>
        <v>3.7106119611558047E-2</v>
      </c>
    </row>
    <row r="122" spans="2:8" x14ac:dyDescent="0.25">
      <c r="C122" s="16" t="s">
        <v>206</v>
      </c>
      <c r="D122" s="16"/>
      <c r="E122" s="31"/>
      <c r="F122" s="48">
        <f>SUM(F119:F121)</f>
        <v>24177507849.589996</v>
      </c>
      <c r="G122" s="50">
        <f>SUM(G119:G121)</f>
        <v>0.91344945934309985</v>
      </c>
    </row>
    <row r="123" spans="2:8" x14ac:dyDescent="0.25">
      <c r="E123" s="3"/>
      <c r="G123" s="3"/>
    </row>
    <row r="124" spans="2:8" x14ac:dyDescent="0.25">
      <c r="C124" s="16" t="s">
        <v>207</v>
      </c>
      <c r="D124" s="16"/>
      <c r="E124" s="31"/>
      <c r="F124" s="51">
        <f t="shared" ref="F124:F130" si="2">SUMIF($E$133:$E$140,C124,H136:H143)</f>
        <v>0</v>
      </c>
      <c r="G124" s="52">
        <f t="shared" ref="G124:G130" si="3">+F124/$F$105</f>
        <v>0</v>
      </c>
      <c r="H124" s="53"/>
    </row>
    <row r="125" spans="2:8" x14ac:dyDescent="0.25">
      <c r="C125" s="16" t="s">
        <v>208</v>
      </c>
      <c r="D125" s="16"/>
      <c r="E125" s="31"/>
      <c r="F125" s="48">
        <f t="shared" si="2"/>
        <v>0</v>
      </c>
      <c r="G125" s="49">
        <f t="shared" si="3"/>
        <v>0</v>
      </c>
      <c r="H125" s="16"/>
    </row>
    <row r="126" spans="2:8" x14ac:dyDescent="0.25">
      <c r="C126" s="16" t="s">
        <v>209</v>
      </c>
      <c r="D126" s="16"/>
      <c r="E126" s="31"/>
      <c r="F126" s="48">
        <f t="shared" si="2"/>
        <v>0</v>
      </c>
      <c r="G126" s="49">
        <f t="shared" si="3"/>
        <v>0</v>
      </c>
      <c r="H126" s="16"/>
    </row>
    <row r="127" spans="2:8" x14ac:dyDescent="0.25">
      <c r="C127" s="16" t="s">
        <v>210</v>
      </c>
      <c r="D127" s="16"/>
      <c r="E127" s="31"/>
      <c r="F127" s="48">
        <f t="shared" si="2"/>
        <v>0</v>
      </c>
      <c r="G127" s="49">
        <f t="shared" si="3"/>
        <v>0</v>
      </c>
      <c r="H127" s="16"/>
    </row>
    <row r="128" spans="2:8" x14ac:dyDescent="0.25">
      <c r="C128" s="16" t="s">
        <v>211</v>
      </c>
      <c r="D128" s="16"/>
      <c r="E128" s="31"/>
      <c r="F128" s="48">
        <f>SUMIF($E$133:$E$140,C128,H140:H147)</f>
        <v>0</v>
      </c>
      <c r="G128" s="49">
        <f t="shared" si="3"/>
        <v>0</v>
      </c>
      <c r="H128" s="16"/>
    </row>
    <row r="129" spans="3:8" x14ac:dyDescent="0.25">
      <c r="C129" s="16" t="s">
        <v>212</v>
      </c>
      <c r="D129" s="16"/>
      <c r="E129" s="31"/>
      <c r="F129" s="48">
        <f t="shared" si="2"/>
        <v>0</v>
      </c>
      <c r="G129" s="49">
        <f t="shared" si="3"/>
        <v>0</v>
      </c>
      <c r="H129" s="16"/>
    </row>
    <row r="130" spans="3:8" x14ac:dyDescent="0.25">
      <c r="C130" s="16" t="s">
        <v>213</v>
      </c>
      <c r="D130" s="16"/>
      <c r="E130" s="31"/>
      <c r="F130" s="48">
        <f t="shared" si="2"/>
        <v>0</v>
      </c>
      <c r="G130" s="49">
        <f t="shared" si="3"/>
        <v>0</v>
      </c>
      <c r="H130" s="16"/>
    </row>
    <row r="133" spans="3:8" s="1" customFormat="1" x14ac:dyDescent="0.25">
      <c r="E133" s="1" t="s">
        <v>205</v>
      </c>
      <c r="F133" s="1" t="s">
        <v>180</v>
      </c>
      <c r="G133" s="54">
        <f>SUMIF($H$7:$H$54,F133,$E$7:$E$54)</f>
        <v>0</v>
      </c>
      <c r="H133" s="55">
        <f t="shared" ref="H133:H140" si="4">SUMIF($H$7:$H$92,F133,$F$7:$F$92)</f>
        <v>480815280</v>
      </c>
    </row>
    <row r="134" spans="3:8" s="1" customFormat="1" x14ac:dyDescent="0.25">
      <c r="E134" s="1" t="s">
        <v>205</v>
      </c>
      <c r="F134" s="1" t="s">
        <v>173</v>
      </c>
      <c r="G134" s="54">
        <f>SUMIF($H$7:$H$54,F134,$E$7:$E$54)</f>
        <v>0</v>
      </c>
      <c r="H134" s="55">
        <f t="shared" si="4"/>
        <v>101571600</v>
      </c>
    </row>
    <row r="135" spans="3:8" s="1" customFormat="1" x14ac:dyDescent="0.25">
      <c r="E135" s="1" t="s">
        <v>205</v>
      </c>
      <c r="F135" s="1" t="s">
        <v>214</v>
      </c>
      <c r="G135" s="54">
        <f>H135/$F$105</f>
        <v>0</v>
      </c>
      <c r="H135" s="55">
        <f t="shared" si="4"/>
        <v>0</v>
      </c>
    </row>
    <row r="136" spans="3:8" s="1" customFormat="1" x14ac:dyDescent="0.25">
      <c r="E136" s="1" t="s">
        <v>215</v>
      </c>
      <c r="F136" s="1" t="s">
        <v>216</v>
      </c>
      <c r="G136" s="54">
        <f>SUMIF($H$7:$H$54,F136,$E$7:$E$54)</f>
        <v>0</v>
      </c>
      <c r="H136" s="55">
        <f t="shared" si="4"/>
        <v>0</v>
      </c>
    </row>
    <row r="137" spans="3:8" s="1" customFormat="1" x14ac:dyDescent="0.25">
      <c r="E137" s="1" t="s">
        <v>205</v>
      </c>
      <c r="F137" s="1" t="s">
        <v>177</v>
      </c>
      <c r="G137" s="54">
        <f>SUMIF($H$7:$H$54,F137,$E$7:$E$54)</f>
        <v>0</v>
      </c>
      <c r="H137" s="55">
        <f t="shared" si="4"/>
        <v>399751200</v>
      </c>
    </row>
    <row r="138" spans="3:8" s="1" customFormat="1" x14ac:dyDescent="0.25">
      <c r="E138" s="1" t="s">
        <v>205</v>
      </c>
      <c r="F138" s="1" t="s">
        <v>217</v>
      </c>
      <c r="G138" s="54">
        <f>SUMIF($H$7:$H$54,F138,$E$7:$E$54)</f>
        <v>0</v>
      </c>
      <c r="H138" s="55">
        <f t="shared" si="4"/>
        <v>0</v>
      </c>
    </row>
    <row r="139" spans="3:8" s="1" customFormat="1" x14ac:dyDescent="0.25">
      <c r="E139" s="1" t="s">
        <v>207</v>
      </c>
      <c r="F139" s="1" t="s">
        <v>218</v>
      </c>
      <c r="G139" s="54">
        <f>SUMIF($H$7:$H$54,F139,$E$7:$E$54)</f>
        <v>0</v>
      </c>
      <c r="H139" s="55">
        <f t="shared" si="4"/>
        <v>0</v>
      </c>
    </row>
    <row r="140" spans="3:8" s="1" customFormat="1" x14ac:dyDescent="0.25">
      <c r="E140" s="1" t="s">
        <v>205</v>
      </c>
      <c r="F140" s="1" t="s">
        <v>219</v>
      </c>
      <c r="G140" s="54">
        <f>SUMIF($H$7:$H$54,F140,$E$7:$E$54)</f>
        <v>0</v>
      </c>
      <c r="H140" s="55">
        <f t="shared" si="4"/>
        <v>0</v>
      </c>
    </row>
    <row r="141" spans="3:8" s="1" customFormat="1" x14ac:dyDescent="0.25">
      <c r="E141" s="56"/>
      <c r="G141" s="57">
        <f>SUM(G131:G140)</f>
        <v>0</v>
      </c>
      <c r="H141" s="1">
        <f>SUM(H131:H140)</f>
        <v>982138080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2026-02-06T06:56:33Z</dcterms:created>
  <dcterms:modified xsi:type="dcterms:W3CDTF">2026-02-06T06:56:36Z</dcterms:modified>
</cp:coreProperties>
</file>