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17CFF243-6479-4AEA-AC30-DE77C4F44F0E}" xr6:coauthVersionLast="47" xr6:coauthVersionMax="47" xr10:uidLastSave="{00000000-0000-0000-0000-000000000000}"/>
  <bookViews>
    <workbookView xWindow="-120" yWindow="-120" windowWidth="20730" windowHeight="11160" xr2:uid="{FDA10588-46D5-47F5-AA6B-70B86A87673A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H109" i="1"/>
  <c r="G109" i="1"/>
  <c r="H108" i="1"/>
  <c r="G108" i="1"/>
  <c r="H107" i="1"/>
  <c r="G107" i="1"/>
  <c r="H106" i="1"/>
  <c r="G106" i="1"/>
  <c r="H105" i="1"/>
  <c r="G105" i="1" s="1"/>
  <c r="H104" i="1"/>
  <c r="F91" i="1" s="1"/>
  <c r="G91" i="1" s="1"/>
  <c r="G104" i="1"/>
  <c r="H103" i="1"/>
  <c r="H111" i="1" s="1"/>
  <c r="G103" i="1"/>
  <c r="G111" i="1" s="1"/>
  <c r="F100" i="1"/>
  <c r="F99" i="1"/>
  <c r="F98" i="1"/>
  <c r="G98" i="1" s="1"/>
  <c r="F97" i="1"/>
  <c r="G97" i="1" s="1"/>
  <c r="F96" i="1"/>
  <c r="G96" i="1" s="1"/>
  <c r="F95" i="1"/>
  <c r="G95" i="1" s="1"/>
  <c r="F94" i="1"/>
  <c r="G94" i="1" s="1"/>
  <c r="F90" i="1"/>
  <c r="G90" i="1" s="1"/>
  <c r="F89" i="1"/>
  <c r="F92" i="1" s="1"/>
  <c r="F73" i="1"/>
  <c r="F75" i="1" s="1"/>
  <c r="F63" i="1"/>
  <c r="G63" i="1" s="1"/>
  <c r="G61" i="1" l="1"/>
  <c r="G53" i="1"/>
  <c r="G45" i="1"/>
  <c r="G37" i="1"/>
  <c r="G29" i="1"/>
  <c r="G21" i="1"/>
  <c r="G13" i="1"/>
  <c r="G8" i="1"/>
  <c r="G60" i="1"/>
  <c r="G52" i="1"/>
  <c r="G44" i="1"/>
  <c r="G36" i="1"/>
  <c r="G28" i="1"/>
  <c r="G20" i="1"/>
  <c r="G12" i="1"/>
  <c r="G24" i="1"/>
  <c r="G62" i="1"/>
  <c r="G54" i="1"/>
  <c r="G46" i="1"/>
  <c r="G38" i="1"/>
  <c r="G30" i="1"/>
  <c r="G22" i="1"/>
  <c r="G14" i="1"/>
  <c r="G100" i="1"/>
  <c r="G59" i="1"/>
  <c r="G51" i="1"/>
  <c r="G43" i="1"/>
  <c r="G35" i="1"/>
  <c r="G27" i="1"/>
  <c r="G19" i="1"/>
  <c r="G11" i="1"/>
  <c r="G32" i="1"/>
  <c r="G23" i="1"/>
  <c r="G71" i="1"/>
  <c r="G58" i="1"/>
  <c r="G50" i="1"/>
  <c r="G42" i="1"/>
  <c r="G34" i="1"/>
  <c r="G26" i="1"/>
  <c r="G18" i="1"/>
  <c r="G10" i="1"/>
  <c r="G40" i="1"/>
  <c r="G55" i="1"/>
  <c r="G47" i="1"/>
  <c r="G39" i="1"/>
  <c r="G15" i="1"/>
  <c r="G67" i="1"/>
  <c r="G57" i="1"/>
  <c r="G49" i="1"/>
  <c r="G41" i="1"/>
  <c r="G33" i="1"/>
  <c r="G25" i="1"/>
  <c r="G17" i="1"/>
  <c r="G9" i="1"/>
  <c r="G48" i="1"/>
  <c r="G7" i="1"/>
  <c r="G56" i="1"/>
  <c r="G16" i="1"/>
  <c r="G31" i="1"/>
  <c r="G99" i="1"/>
  <c r="G89" i="1"/>
  <c r="G92" i="1" s="1"/>
  <c r="G73" i="1"/>
</calcChain>
</file>

<file path=xl/sharedStrings.xml><?xml version="1.0" encoding="utf-8"?>
<sst xmlns="http://schemas.openxmlformats.org/spreadsheetml/2006/main" count="245" uniqueCount="174">
  <si>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</si>
  <si>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</si>
  <si>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</si>
  <si>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</si>
  <si>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</si>
  <si>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</si>
  <si>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</si>
  <si>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</si>
  <si>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</si>
  <si>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</si>
  <si>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</si>
  <si>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</si>
  <si>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</si>
  <si>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</si>
  <si>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</si>
  <si>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</si>
  <si>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</si>
  <si>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</si>
  <si>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</si>
  <si>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</si>
  <si>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</si>
  <si>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</si>
  <si>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</si>
  <si>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</si>
  <si>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</si>
  <si>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</si>
  <si>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</si>
  <si>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</si>
  <si>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</si>
  <si>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</si>
  <si>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</si>
  <si>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</si>
  <si>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</si>
  <si>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</si>
  <si>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</si>
  <si>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</si>
  <si>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</si>
  <si>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</si>
  <si>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</si>
  <si>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</si>
  <si>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</si>
  <si>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</si>
  <si>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</si>
  <si>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</si>
  <si>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</si>
  <si>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</si>
  <si>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</si>
  <si>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</si>
  <si>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</si>
  <si>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</si>
  <si>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</si>
  <si>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</si>
  <si>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</si>
  <si>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</si>
  <si>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</si>
  <si>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</si>
  <si>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</si>
  <si>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</si>
  <si>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</si>
  <si>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</si>
  <si>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</si>
  <si>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</si>
  <si>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</si>
  <si>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</si>
  <si>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</si>
  <si>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</si>
  <si>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</si>
  <si>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</si>
  <si>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</si>
  <si>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</si>
  <si>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</si>
  <si>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</si>
  <si>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</si>
  <si>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</si>
  <si>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</si>
  <si>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</si>
  <si>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</si>
  <si>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</si>
  <si>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</si>
  <si>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</si>
  <si>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</si>
  <si>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</si>
  <si>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</si>
  <si>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</si>
  <si>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</si>
  <si>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</si>
  <si>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</si>
  <si>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</si>
  <si>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</si>
  <si>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</si>
  <si>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</si>
  <si>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</si>
  <si>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</si>
  <si>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</si>
  <si>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</si>
  <si>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IN1320230114</t>
  </si>
  <si>
    <t>7.73% BR SDL 08.11.2038</t>
  </si>
  <si>
    <t>SDL</t>
  </si>
  <si>
    <t>IN1520220279</t>
  </si>
  <si>
    <t>7.71 GJ SDL 08.03.2034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</si>
  <si>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</si>
  <si>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</si>
  <si>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</si>
  <si>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</si>
  <si>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</si>
  <si>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</si>
  <si>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</si>
  <si>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</si>
  <si>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</si>
  <si>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</si>
  <si>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</si>
  <si>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</si>
  <si>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</si>
  <si>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</si>
  <si>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IN2220230238</t>
  </si>
  <si>
    <t>7.46 MH SDL 21.02.2035</t>
  </si>
  <si>
    <t>IN2220230246</t>
  </si>
  <si>
    <t>7.47 MH SDL 21.02.2036</t>
  </si>
  <si>
    <t>IN2220230287</t>
  </si>
  <si>
    <t>7.40 MH SDL 06.03.2036</t>
  </si>
  <si>
    <t>02A</t>
  </si>
  <si>
    <t>IN2220230311</t>
  </si>
  <si>
    <t>7.42 MH SDL 22.03.2034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</si>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</sst>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7F1CDBA8-B848-4BF3-A5DD-C40E77419CD7}"/>
    <cellStyle name="Comma 3" xfId="4" xr:uid="{DE780047-47B3-4D72-AA09-0C2D37FD64BE}"/>
    <cellStyle name="Normal" xfId="0" builtinId="0"/>
    <cellStyle name="Normal 2" xfId="2" xr:uid="{430CED98-0683-4E32-BB16-8A33EA561531}"/>
    <cellStyle name="Percent" xfId="1" builtinId="5"/>
    <cellStyle name="Percent 2" xfId="5" xr:uid="{037C9E85-0956-4396-9FBB-E868904EB8A4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B8E927-30AB-4CDA-AB02-FCEFFE77CBD0}" name="Table134567685789" displayName="Table134567685789" ref="B6:H6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CCB1FEC3-8F66-496D-9F4E-E5EACC0C39F9}" name="ISIN No." dataDxfId="6"/>
    <tableColumn id="2" xr3:uid="{CADD2674-405F-4B18-9588-B28670FFBE13}" name="Name of the Instrument" dataDxfId="5"/>
    <tableColumn id="3" xr3:uid="{D75A1421-9547-46AD-8062-91179E3AEFCA}" name="Industry " dataDxfId="4"/>
    <tableColumn id="4" xr3:uid="{27137280-AAB1-4E70-99D9-C7E3E389E070}" name="Quantity" dataDxfId="3"/>
    <tableColumn id="5" xr3:uid="{E0FDC758-EDFC-4E7F-9247-9D5361538F37}" name="Market Value" dataDxfId="2"/>
    <tableColumn id="6" xr3:uid="{08878BDE-7C8F-4B2C-9B58-8B98AFD9DC27}" name="% of Portfolio" dataDxfId="1" dataCellStyle="Percent">
      <calculatedColumnFormula>+F7/$F$75</calculatedColumnFormula>
    </tableColumn>
    <tableColumn id="7" xr3:uid="{CFF57686-9CC6-4757-B468-5C132B933FF9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4840-44CC-4180-A26B-E846171C83A0}">
  <sheetPr>
    <tabColor rgb="FF7030A0"/>
  </sheetPr>
  <dimension ref="A2:H111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171662750</v>
      </c>
      <c r="G7" s="18">
        <f t="shared" ref="G7:G62" si="0">+F7/$F$75</f>
        <v>2.3770171126163586E-2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34198400</v>
      </c>
      <c r="G8" s="18">
        <f t="shared" si="0"/>
        <v>4.7354584511840386E-3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2250000</v>
      </c>
      <c r="F9" s="17">
        <v>159396075</v>
      </c>
      <c r="G9" s="18">
        <f t="shared" si="0"/>
        <v>2.2071602485622569E-2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26000</v>
      </c>
      <c r="F10" s="17">
        <v>1717222</v>
      </c>
      <c r="G10" s="18">
        <f t="shared" si="0"/>
        <v>2.3778403178099434E-4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1500000</v>
      </c>
      <c r="F11" s="17">
        <v>73644000</v>
      </c>
      <c r="G11" s="18">
        <f t="shared" si="0"/>
        <v>1.019749760746109E-2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2100000</v>
      </c>
      <c r="F12" s="17">
        <v>54461820</v>
      </c>
      <c r="G12" s="18">
        <f t="shared" si="0"/>
        <v>7.5413377756229499E-3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600000</v>
      </c>
      <c r="F13" s="17">
        <v>62175660</v>
      </c>
      <c r="G13" s="18">
        <f t="shared" si="0"/>
        <v>8.6094745545097252E-3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580500</v>
      </c>
      <c r="F14" s="17">
        <v>62514857.700000003</v>
      </c>
      <c r="G14" s="18">
        <f t="shared" si="0"/>
        <v>8.6564433195714593E-3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256800</v>
      </c>
      <c r="F15" s="17">
        <v>27772842.960000001</v>
      </c>
      <c r="G15" s="18">
        <f t="shared" si="0"/>
        <v>3.8457104399135379E-3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200000</v>
      </c>
      <c r="F16" s="17">
        <v>22646200</v>
      </c>
      <c r="G16" s="18">
        <f t="shared" si="0"/>
        <v>3.1358232893118967E-3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60600</v>
      </c>
      <c r="F17" s="17">
        <v>6380543.7000000002</v>
      </c>
      <c r="G17" s="18">
        <f t="shared" si="0"/>
        <v>8.835150061790632E-4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163000</v>
      </c>
      <c r="F18" s="17">
        <v>17602598.199999999</v>
      </c>
      <c r="G18" s="18">
        <f t="shared" si="0"/>
        <v>2.4374348627124935E-3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50000</v>
      </c>
      <c r="F19" s="17">
        <v>5163885</v>
      </c>
      <c r="G19" s="18">
        <f t="shared" si="0"/>
        <v>7.1504406241790523E-4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500000</v>
      </c>
      <c r="F20" s="17">
        <v>47400200</v>
      </c>
      <c r="G20" s="18">
        <f t="shared" si="0"/>
        <v>6.5635140146268148E-3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620000</v>
      </c>
      <c r="F21" s="17">
        <v>61655652</v>
      </c>
      <c r="G21" s="18">
        <f t="shared" si="0"/>
        <v>8.5374689554675674E-3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28300</v>
      </c>
      <c r="F22" s="17">
        <v>2992436.34</v>
      </c>
      <c r="G22" s="18">
        <f t="shared" si="0"/>
        <v>4.1436318529180409E-4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230000</v>
      </c>
      <c r="F23" s="17">
        <v>24874546</v>
      </c>
      <c r="G23" s="18">
        <f t="shared" si="0"/>
        <v>3.4443827510955518E-3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170000</v>
      </c>
      <c r="F24" s="17">
        <v>18158992</v>
      </c>
      <c r="G24" s="18">
        <f t="shared" si="0"/>
        <v>2.5144788098678109E-3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500000</v>
      </c>
      <c r="F25" s="17">
        <v>50643400</v>
      </c>
      <c r="G25" s="18">
        <f t="shared" si="0"/>
        <v>7.0126004879378489E-3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140000</v>
      </c>
      <c r="F26" s="17">
        <v>13229972</v>
      </c>
      <c r="G26" s="18">
        <f t="shared" si="0"/>
        <v>1.8319565452280867E-3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500000</v>
      </c>
      <c r="F27" s="17">
        <v>48083200</v>
      </c>
      <c r="G27" s="18">
        <f t="shared" si="0"/>
        <v>6.6580891445205733E-3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425400</v>
      </c>
      <c r="F28" s="17">
        <v>40061747.219999999</v>
      </c>
      <c r="G28" s="18">
        <f t="shared" si="0"/>
        <v>5.5473571699888782E-3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500000</v>
      </c>
      <c r="F29" s="17">
        <v>48650050</v>
      </c>
      <c r="G29" s="18">
        <f t="shared" si="0"/>
        <v>6.7365809635253704E-3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840000</v>
      </c>
      <c r="F30" s="17">
        <v>81813564</v>
      </c>
      <c r="G30" s="18">
        <f t="shared" si="0"/>
        <v>1.1328738568625615E-2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420000</v>
      </c>
      <c r="F31" s="17">
        <v>41719608</v>
      </c>
      <c r="G31" s="18">
        <f t="shared" si="0"/>
        <v>5.7769214432162102E-3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596400</v>
      </c>
      <c r="F32" s="17">
        <v>58536600.359999999</v>
      </c>
      <c r="G32" s="18">
        <f t="shared" si="0"/>
        <v>8.1055733273587248E-3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1500000</v>
      </c>
      <c r="F33" s="17">
        <v>146552850</v>
      </c>
      <c r="G33" s="18">
        <f t="shared" si="0"/>
        <v>2.0293198865374017E-2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350000</v>
      </c>
      <c r="F34" s="17">
        <v>35347410</v>
      </c>
      <c r="G34" s="18">
        <f t="shared" si="0"/>
        <v>4.8945620675811497E-3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1000000</v>
      </c>
      <c r="F35" s="17">
        <v>103492400</v>
      </c>
      <c r="G35" s="18">
        <f t="shared" si="0"/>
        <v>1.4330610795046522E-2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1500000</v>
      </c>
      <c r="F36" s="17">
        <v>153129150</v>
      </c>
      <c r="G36" s="18">
        <f t="shared" si="0"/>
        <v>2.1203820280777122E-2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7145000</v>
      </c>
      <c r="F37" s="17">
        <v>728875740</v>
      </c>
      <c r="G37" s="18">
        <f t="shared" si="0"/>
        <v>0.10092755166458138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5160000</v>
      </c>
      <c r="F38" s="17">
        <v>531468132</v>
      </c>
      <c r="G38" s="18">
        <f t="shared" si="0"/>
        <v>7.3592485531907753E-2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1000000</v>
      </c>
      <c r="F39" s="17">
        <v>101664000</v>
      </c>
      <c r="G39" s="18">
        <f t="shared" si="0"/>
        <v>1.4077431926089352E-2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4500000</v>
      </c>
      <c r="F40" s="17">
        <v>456480000</v>
      </c>
      <c r="G40" s="18">
        <f t="shared" si="0"/>
        <v>6.320886573045785E-2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6880000</v>
      </c>
      <c r="F41" s="17">
        <v>722259648</v>
      </c>
      <c r="G41" s="18">
        <f t="shared" si="0"/>
        <v>0.10001142024395319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500000</v>
      </c>
      <c r="F42" s="17">
        <v>51071000</v>
      </c>
      <c r="G42" s="18">
        <f t="shared" si="0"/>
        <v>7.071810334998715E-3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3150000</v>
      </c>
      <c r="F43" s="17">
        <v>318821265</v>
      </c>
      <c r="G43" s="18">
        <f t="shared" si="0"/>
        <v>4.4147236530405982E-2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3500000</v>
      </c>
      <c r="F44" s="17">
        <v>357320950</v>
      </c>
      <c r="G44" s="18">
        <f t="shared" si="0"/>
        <v>4.9478294670587203E-2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7">
        <v>5368200</v>
      </c>
      <c r="F45" s="17">
        <v>554226925.32000005</v>
      </c>
      <c r="G45" s="18">
        <f t="shared" si="0"/>
        <v>7.6743899638004681E-2</v>
      </c>
      <c r="H45" s="19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7">
        <v>440000</v>
      </c>
      <c r="F46" s="17">
        <v>44374176</v>
      </c>
      <c r="G46" s="18">
        <f t="shared" si="0"/>
        <v>6.1444999401588365E-3</v>
      </c>
      <c r="H46" s="19"/>
    </row>
    <row r="47" spans="1:8" x14ac:dyDescent="0.25">
      <c r="A47" s="13"/>
      <c r="B47" s="14" t="s">
        <v>95</v>
      </c>
      <c r="C47" s="15" t="s">
        <v>96</v>
      </c>
      <c r="D47" s="15" t="s">
        <v>97</v>
      </c>
      <c r="E47" s="17">
        <v>1000000</v>
      </c>
      <c r="F47" s="17">
        <v>103474500</v>
      </c>
      <c r="G47" s="18">
        <f t="shared" si="0"/>
        <v>1.4328132178904359E-2</v>
      </c>
      <c r="H47" s="19"/>
    </row>
    <row r="48" spans="1:8" x14ac:dyDescent="0.25">
      <c r="A48" s="13"/>
      <c r="B48" s="14" t="s">
        <v>98</v>
      </c>
      <c r="C48" s="15" t="s">
        <v>99</v>
      </c>
      <c r="D48" s="15" t="s">
        <v>97</v>
      </c>
      <c r="E48" s="17">
        <v>500000</v>
      </c>
      <c r="F48" s="17">
        <v>51499650</v>
      </c>
      <c r="G48" s="18">
        <f t="shared" si="0"/>
        <v>7.1311655757438971E-3</v>
      </c>
      <c r="H48" s="19"/>
    </row>
    <row r="49" spans="1:8" x14ac:dyDescent="0.25">
      <c r="A49" s="13"/>
      <c r="B49" s="14" t="s">
        <v>100</v>
      </c>
      <c r="C49" s="15" t="s">
        <v>101</v>
      </c>
      <c r="D49" s="15" t="s">
        <v>97</v>
      </c>
      <c r="E49" s="17">
        <v>450000</v>
      </c>
      <c r="F49" s="17">
        <v>46326510</v>
      </c>
      <c r="G49" s="18">
        <f t="shared" si="0"/>
        <v>6.4148399718513697E-3</v>
      </c>
      <c r="H49" s="19"/>
    </row>
    <row r="50" spans="1:8" x14ac:dyDescent="0.25">
      <c r="A50" s="13"/>
      <c r="B50" s="14" t="s">
        <v>102</v>
      </c>
      <c r="C50" s="15" t="s">
        <v>103</v>
      </c>
      <c r="D50" s="15" t="s">
        <v>97</v>
      </c>
      <c r="E50" s="17">
        <v>130000</v>
      </c>
      <c r="F50" s="17">
        <v>13647348</v>
      </c>
      <c r="G50" s="18">
        <f t="shared" si="0"/>
        <v>1.8897506732142319E-3</v>
      </c>
      <c r="H50" s="19"/>
    </row>
    <row r="51" spans="1:8" x14ac:dyDescent="0.25">
      <c r="A51" s="13"/>
      <c r="B51" s="14" t="s">
        <v>104</v>
      </c>
      <c r="C51" s="15" t="s">
        <v>105</v>
      </c>
      <c r="D51" s="15" t="s">
        <v>97</v>
      </c>
      <c r="E51" s="17">
        <v>190000</v>
      </c>
      <c r="F51" s="17">
        <v>18451033</v>
      </c>
      <c r="G51" s="18">
        <f t="shared" si="0"/>
        <v>2.5549177784026616E-3</v>
      </c>
      <c r="H51" s="19"/>
    </row>
    <row r="52" spans="1:8" x14ac:dyDescent="0.25">
      <c r="A52" s="13"/>
      <c r="B52" s="14" t="s">
        <v>106</v>
      </c>
      <c r="C52" s="15" t="s">
        <v>107</v>
      </c>
      <c r="D52" s="15" t="s">
        <v>97</v>
      </c>
      <c r="E52" s="17">
        <v>1000000</v>
      </c>
      <c r="F52" s="17">
        <v>98523100</v>
      </c>
      <c r="G52" s="18">
        <f t="shared" si="0"/>
        <v>1.3642510951736051E-2</v>
      </c>
      <c r="H52" s="19"/>
    </row>
    <row r="53" spans="1:8" x14ac:dyDescent="0.25">
      <c r="A53" s="13"/>
      <c r="B53" s="14" t="s">
        <v>108</v>
      </c>
      <c r="C53" s="15" t="s">
        <v>109</v>
      </c>
      <c r="D53" s="15" t="s">
        <v>97</v>
      </c>
      <c r="E53" s="17">
        <v>400000</v>
      </c>
      <c r="F53" s="17">
        <v>40518480</v>
      </c>
      <c r="G53" s="18">
        <f t="shared" si="0"/>
        <v>5.6106010382103097E-3</v>
      </c>
      <c r="H53" s="19"/>
    </row>
    <row r="54" spans="1:8" x14ac:dyDescent="0.25">
      <c r="A54" s="13"/>
      <c r="B54" s="14" t="s">
        <v>110</v>
      </c>
      <c r="C54" s="15" t="s">
        <v>111</v>
      </c>
      <c r="D54" s="15" t="s">
        <v>97</v>
      </c>
      <c r="E54" s="17">
        <v>4900000</v>
      </c>
      <c r="F54" s="17">
        <v>504462840</v>
      </c>
      <c r="G54" s="18">
        <f t="shared" si="0"/>
        <v>6.9853058008161245E-2</v>
      </c>
      <c r="H54" s="19"/>
    </row>
    <row r="55" spans="1:8" x14ac:dyDescent="0.25">
      <c r="B55" s="14" t="s">
        <v>112</v>
      </c>
      <c r="C55" s="15" t="s">
        <v>113</v>
      </c>
      <c r="D55" s="15" t="s">
        <v>97</v>
      </c>
      <c r="E55" s="17">
        <v>1000000</v>
      </c>
      <c r="F55" s="17">
        <v>101579800</v>
      </c>
      <c r="G55" s="18">
        <f t="shared" si="0"/>
        <v>1.4065772737308892E-2</v>
      </c>
      <c r="H55" s="19"/>
    </row>
    <row r="56" spans="1:8" x14ac:dyDescent="0.25">
      <c r="B56" s="14" t="s">
        <v>114</v>
      </c>
      <c r="C56" s="15" t="s">
        <v>115</v>
      </c>
      <c r="D56" s="15" t="s">
        <v>97</v>
      </c>
      <c r="E56" s="17">
        <v>1000000</v>
      </c>
      <c r="F56" s="17">
        <v>101193500</v>
      </c>
      <c r="G56" s="18">
        <f t="shared" si="0"/>
        <v>1.4012281708497824E-2</v>
      </c>
      <c r="H56" s="19"/>
    </row>
    <row r="57" spans="1:8" x14ac:dyDescent="0.25">
      <c r="B57" s="14" t="s">
        <v>116</v>
      </c>
      <c r="C57" s="15" t="s">
        <v>117</v>
      </c>
      <c r="D57" s="15" t="s">
        <v>97</v>
      </c>
      <c r="E57" s="17">
        <v>475000</v>
      </c>
      <c r="F57" s="17">
        <v>48169892.5</v>
      </c>
      <c r="G57" s="18">
        <f t="shared" si="0"/>
        <v>6.6700934702135671E-3</v>
      </c>
      <c r="H57" s="19"/>
    </row>
    <row r="58" spans="1:8" x14ac:dyDescent="0.25">
      <c r="B58" s="14" t="s">
        <v>118</v>
      </c>
      <c r="C58" s="15" t="s">
        <v>119</v>
      </c>
      <c r="D58" s="15" t="s">
        <v>97</v>
      </c>
      <c r="E58" s="17">
        <v>1000000</v>
      </c>
      <c r="F58" s="17">
        <v>100868000</v>
      </c>
      <c r="G58" s="18">
        <f t="shared" si="0"/>
        <v>1.3967209666359585E-2</v>
      </c>
      <c r="H58" s="19"/>
    </row>
    <row r="59" spans="1:8" x14ac:dyDescent="0.25">
      <c r="A59" s="20" t="s">
        <v>120</v>
      </c>
      <c r="B59" s="14" t="s">
        <v>121</v>
      </c>
      <c r="C59" s="15" t="s">
        <v>122</v>
      </c>
      <c r="D59" s="15" t="s">
        <v>97</v>
      </c>
      <c r="E59" s="17">
        <v>500000</v>
      </c>
      <c r="F59" s="17">
        <v>50455000</v>
      </c>
      <c r="G59" s="18">
        <f t="shared" si="0"/>
        <v>6.9865127068661301E-3</v>
      </c>
      <c r="H59" s="19"/>
    </row>
    <row r="60" spans="1:8" x14ac:dyDescent="0.25">
      <c r="B60" s="14" t="s">
        <v>123</v>
      </c>
      <c r="C60" s="15" t="s">
        <v>124</v>
      </c>
      <c r="D60" s="15" t="s">
        <v>97</v>
      </c>
      <c r="E60" s="17">
        <v>455100</v>
      </c>
      <c r="F60" s="17">
        <v>46229058</v>
      </c>
      <c r="G60" s="18">
        <f t="shared" si="0"/>
        <v>6.4013457763046544E-3</v>
      </c>
      <c r="H60" s="19"/>
    </row>
    <row r="61" spans="1:8" x14ac:dyDescent="0.25">
      <c r="B61" s="14" t="s">
        <v>125</v>
      </c>
      <c r="C61" s="15" t="s">
        <v>126</v>
      </c>
      <c r="D61" s="15" t="s">
        <v>97</v>
      </c>
      <c r="E61" s="17">
        <v>60000</v>
      </c>
      <c r="F61" s="17">
        <v>6727452</v>
      </c>
      <c r="G61" s="18">
        <f t="shared" si="0"/>
        <v>9.3155145937631474E-4</v>
      </c>
      <c r="H61" s="19"/>
    </row>
    <row r="62" spans="1:8" x14ac:dyDescent="0.25">
      <c r="B62" s="14" t="s">
        <v>127</v>
      </c>
      <c r="C62" s="15" t="s">
        <v>128</v>
      </c>
      <c r="D62" s="15" t="s">
        <v>129</v>
      </c>
      <c r="E62" s="17">
        <v>100</v>
      </c>
      <c r="F62" s="17">
        <v>101301100</v>
      </c>
      <c r="G62" s="18">
        <f t="shared" si="0"/>
        <v>1.4027181099385919E-2</v>
      </c>
      <c r="H62" s="19" t="s">
        <v>130</v>
      </c>
    </row>
    <row r="63" spans="1:8" x14ac:dyDescent="0.25">
      <c r="A63" s="21" t="s">
        <v>131</v>
      </c>
      <c r="B63" s="22"/>
      <c r="C63" s="22" t="s">
        <v>132</v>
      </c>
      <c r="D63" s="22"/>
      <c r="E63" s="23"/>
      <c r="F63" s="24">
        <f>SUM(F7:F62)</f>
        <v>6975667732.3000002</v>
      </c>
      <c r="G63" s="25">
        <f>+F63/$F$75</f>
        <v>0.96592193539966298</v>
      </c>
      <c r="H63" s="26"/>
    </row>
    <row r="65" spans="1:7" x14ac:dyDescent="0.25">
      <c r="B65" s="27"/>
      <c r="C65" s="27" t="s">
        <v>133</v>
      </c>
      <c r="D65" s="27"/>
      <c r="E65" s="27"/>
      <c r="F65" s="27" t="s">
        <v>11</v>
      </c>
      <c r="G65" s="28" t="s">
        <v>12</v>
      </c>
    </row>
    <row r="66" spans="1:7" x14ac:dyDescent="0.25">
      <c r="B66" s="29"/>
      <c r="C66" s="22" t="s">
        <v>134</v>
      </c>
      <c r="D66" s="15"/>
      <c r="E66" s="30"/>
      <c r="F66" s="31" t="s">
        <v>135</v>
      </c>
      <c r="G66" s="32">
        <v>0</v>
      </c>
    </row>
    <row r="67" spans="1:7" x14ac:dyDescent="0.25">
      <c r="B67" s="29" t="s">
        <v>136</v>
      </c>
      <c r="C67" s="22" t="s">
        <v>137</v>
      </c>
      <c r="D67" s="22"/>
      <c r="E67" s="23"/>
      <c r="F67" s="17">
        <v>136577171.21000001</v>
      </c>
      <c r="G67" s="32">
        <f>+F67/$F$75</f>
        <v>1.8911864872192964E-2</v>
      </c>
    </row>
    <row r="68" spans="1:7" x14ac:dyDescent="0.25">
      <c r="B68" s="29"/>
      <c r="C68" s="22" t="s">
        <v>138</v>
      </c>
      <c r="D68" s="15"/>
      <c r="E68" s="30"/>
      <c r="F68" s="23" t="s">
        <v>135</v>
      </c>
      <c r="G68" s="32">
        <v>0</v>
      </c>
    </row>
    <row r="69" spans="1:7" x14ac:dyDescent="0.25">
      <c r="B69" s="29"/>
      <c r="C69" s="22" t="s">
        <v>139</v>
      </c>
      <c r="D69" s="15"/>
      <c r="E69" s="30"/>
      <c r="F69" s="23" t="s">
        <v>135</v>
      </c>
      <c r="G69" s="32">
        <v>0</v>
      </c>
    </row>
    <row r="70" spans="1:7" x14ac:dyDescent="0.25">
      <c r="B70" s="29"/>
      <c r="C70" s="22" t="s">
        <v>140</v>
      </c>
      <c r="D70" s="15"/>
      <c r="E70" s="30"/>
      <c r="F70" s="23" t="s">
        <v>135</v>
      </c>
      <c r="G70" s="32">
        <v>0</v>
      </c>
    </row>
    <row r="71" spans="1:7" x14ac:dyDescent="0.25">
      <c r="B71" s="15" t="s">
        <v>131</v>
      </c>
      <c r="C71" s="15" t="s">
        <v>141</v>
      </c>
      <c r="D71" s="15"/>
      <c r="E71" s="30"/>
      <c r="F71" s="17">
        <v>109526832.54000001</v>
      </c>
      <c r="G71" s="32">
        <f>+F71/$F$75</f>
        <v>1.5166199728144066E-2</v>
      </c>
    </row>
    <row r="72" spans="1:7" x14ac:dyDescent="0.25">
      <c r="B72" s="29"/>
      <c r="C72" s="15"/>
      <c r="D72" s="15"/>
      <c r="E72" s="30"/>
      <c r="F72" s="31"/>
      <c r="G72" s="32"/>
    </row>
    <row r="73" spans="1:7" x14ac:dyDescent="0.25">
      <c r="B73" s="29"/>
      <c r="C73" s="15" t="s">
        <v>142</v>
      </c>
      <c r="D73" s="15"/>
      <c r="E73" s="30"/>
      <c r="F73" s="33">
        <f>SUM(F66:F72)</f>
        <v>246104003.75</v>
      </c>
      <c r="G73" s="32">
        <f>+F73/$F$75</f>
        <v>3.4078064600337028E-2</v>
      </c>
    </row>
    <row r="74" spans="1:7" x14ac:dyDescent="0.25">
      <c r="A74" s="34" t="s">
        <v>143</v>
      </c>
      <c r="B74" s="29"/>
      <c r="C74" s="15"/>
      <c r="D74" s="15"/>
      <c r="E74" s="30"/>
      <c r="F74" s="33"/>
      <c r="G74" s="32"/>
    </row>
    <row r="75" spans="1:7" x14ac:dyDescent="0.25">
      <c r="B75" s="35"/>
      <c r="C75" s="36" t="s">
        <v>144</v>
      </c>
      <c r="D75" s="37"/>
      <c r="E75" s="38"/>
      <c r="F75" s="38">
        <f>+F73+F63</f>
        <v>7221771736.0500002</v>
      </c>
      <c r="G75" s="39">
        <v>1</v>
      </c>
    </row>
    <row r="76" spans="1:7" x14ac:dyDescent="0.25">
      <c r="F76" s="40"/>
    </row>
    <row r="77" spans="1:7" x14ac:dyDescent="0.25">
      <c r="C77" s="22" t="s">
        <v>145</v>
      </c>
      <c r="D77" s="41">
        <v>21.9</v>
      </c>
      <c r="F77" s="4">
        <v>0</v>
      </c>
    </row>
    <row r="78" spans="1:7" x14ac:dyDescent="0.25">
      <c r="C78" s="22" t="s">
        <v>146</v>
      </c>
      <c r="D78" s="41">
        <v>9.34</v>
      </c>
    </row>
    <row r="79" spans="1:7" x14ac:dyDescent="0.25">
      <c r="C79" s="22" t="s">
        <v>147</v>
      </c>
      <c r="D79" s="41">
        <v>7.2</v>
      </c>
    </row>
    <row r="80" spans="1:7" x14ac:dyDescent="0.25">
      <c r="C80" s="22" t="s">
        <v>148</v>
      </c>
      <c r="D80" s="42">
        <v>17.499099999999999</v>
      </c>
    </row>
    <row r="81" spans="1:8" x14ac:dyDescent="0.25">
      <c r="A81" s="1" t="s">
        <v>16</v>
      </c>
      <c r="C81" s="22" t="s">
        <v>149</v>
      </c>
      <c r="D81" s="42">
        <v>17.341899999999999</v>
      </c>
    </row>
    <row r="82" spans="1:8" x14ac:dyDescent="0.25">
      <c r="A82" s="15" t="s">
        <v>97</v>
      </c>
      <c r="C82" s="22" t="s">
        <v>150</v>
      </c>
      <c r="D82" s="43"/>
    </row>
    <row r="83" spans="1:8" x14ac:dyDescent="0.25">
      <c r="C83" s="22" t="s">
        <v>151</v>
      </c>
      <c r="D83" s="44">
        <v>0</v>
      </c>
    </row>
    <row r="84" spans="1:8" x14ac:dyDescent="0.25">
      <c r="C84" s="22" t="s">
        <v>152</v>
      </c>
      <c r="D84" s="44">
        <v>0</v>
      </c>
      <c r="F84" s="40"/>
      <c r="G84" s="45"/>
    </row>
    <row r="85" spans="1:8" x14ac:dyDescent="0.25">
      <c r="B85" s="46"/>
      <c r="C85" s="13"/>
    </row>
    <row r="86" spans="1:8" x14ac:dyDescent="0.25">
      <c r="F86" s="4"/>
    </row>
    <row r="87" spans="1:8" x14ac:dyDescent="0.25">
      <c r="C87" s="27" t="s">
        <v>153</v>
      </c>
      <c r="D87" s="27"/>
      <c r="E87" s="27"/>
      <c r="F87" s="27"/>
      <c r="G87" s="28"/>
    </row>
    <row r="88" spans="1:8" x14ac:dyDescent="0.25">
      <c r="C88" s="27" t="s">
        <v>154</v>
      </c>
      <c r="D88" s="27"/>
      <c r="E88" s="27"/>
      <c r="F88" s="27" t="s">
        <v>11</v>
      </c>
      <c r="G88" s="28" t="s">
        <v>12</v>
      </c>
    </row>
    <row r="89" spans="1:8" x14ac:dyDescent="0.25">
      <c r="C89" s="22" t="s">
        <v>155</v>
      </c>
      <c r="D89" s="15"/>
      <c r="E89" s="30"/>
      <c r="F89" s="47">
        <f>SUMIF(Table134567685789[[Industry ]],A81,Table134567685789[Market Value])</f>
        <v>5542240468.8000002</v>
      </c>
      <c r="G89" s="48">
        <f>+F89/$F$75</f>
        <v>0.767435010599126</v>
      </c>
    </row>
    <row r="90" spans="1:8" x14ac:dyDescent="0.25">
      <c r="C90" s="15" t="s">
        <v>156</v>
      </c>
      <c r="D90" s="15"/>
      <c r="E90" s="30"/>
      <c r="F90" s="47">
        <f>SUMIF(Table134567685789[[Industry ]],A82,Table134567685789[Market Value])</f>
        <v>1332126163.5</v>
      </c>
      <c r="G90" s="48">
        <f>+F90/$F$75</f>
        <v>0.18445974370115109</v>
      </c>
    </row>
    <row r="91" spans="1:8" x14ac:dyDescent="0.25">
      <c r="C91" s="15" t="s">
        <v>157</v>
      </c>
      <c r="D91" s="15"/>
      <c r="E91" s="30"/>
      <c r="F91" s="47">
        <f>SUMIF($E$103:$E$110,C91,H103:H110)</f>
        <v>101301100</v>
      </c>
      <c r="G91" s="48">
        <f>+F91/$F$75</f>
        <v>1.4027181099385919E-2</v>
      </c>
    </row>
    <row r="92" spans="1:8" x14ac:dyDescent="0.25">
      <c r="C92" s="16" t="s">
        <v>158</v>
      </c>
      <c r="D92" s="15"/>
      <c r="E92" s="30"/>
      <c r="F92" s="47">
        <f>SUM(F89:F91)</f>
        <v>6975667732.3000002</v>
      </c>
      <c r="G92" s="49">
        <f>SUM(G89:G91)</f>
        <v>0.96592193539966309</v>
      </c>
    </row>
    <row r="93" spans="1:8" x14ac:dyDescent="0.25">
      <c r="E93" s="1"/>
      <c r="G93" s="1"/>
    </row>
    <row r="94" spans="1:8" x14ac:dyDescent="0.25">
      <c r="C94" s="15" t="s">
        <v>159</v>
      </c>
      <c r="D94" s="15"/>
      <c r="E94" s="30"/>
      <c r="F94" s="47">
        <f t="shared" ref="F94:F100" si="1">SUMIF($E$103:$E$110,C94,H106:H113)</f>
        <v>0</v>
      </c>
      <c r="G94" s="48">
        <f t="shared" ref="G94:G100" si="2">+F94/$F$75</f>
        <v>0</v>
      </c>
      <c r="H94" s="15"/>
    </row>
    <row r="95" spans="1:8" x14ac:dyDescent="0.25">
      <c r="C95" s="15" t="s">
        <v>160</v>
      </c>
      <c r="D95" s="15"/>
      <c r="E95" s="30"/>
      <c r="F95" s="47">
        <f t="shared" si="1"/>
        <v>0</v>
      </c>
      <c r="G95" s="48">
        <f t="shared" si="2"/>
        <v>0</v>
      </c>
      <c r="H95" s="15"/>
    </row>
    <row r="96" spans="1:8" x14ac:dyDescent="0.25">
      <c r="C96" s="15" t="s">
        <v>161</v>
      </c>
      <c r="D96" s="15"/>
      <c r="E96" s="30"/>
      <c r="F96" s="47">
        <f t="shared" si="1"/>
        <v>0</v>
      </c>
      <c r="G96" s="48">
        <f t="shared" si="2"/>
        <v>0</v>
      </c>
      <c r="H96" s="15"/>
    </row>
    <row r="97" spans="3:8" x14ac:dyDescent="0.25">
      <c r="C97" s="15" t="s">
        <v>162</v>
      </c>
      <c r="D97" s="15"/>
      <c r="E97" s="30"/>
      <c r="F97" s="47">
        <f t="shared" si="1"/>
        <v>0</v>
      </c>
      <c r="G97" s="48">
        <f t="shared" si="2"/>
        <v>0</v>
      </c>
      <c r="H97" s="15"/>
    </row>
    <row r="98" spans="3:8" x14ac:dyDescent="0.25">
      <c r="C98" s="15" t="s">
        <v>163</v>
      </c>
      <c r="D98" s="15"/>
      <c r="E98" s="30"/>
      <c r="F98" s="47">
        <f>SUMIF($E$103:$E$110,C98,H110:H117)</f>
        <v>0</v>
      </c>
      <c r="G98" s="48">
        <f t="shared" si="2"/>
        <v>0</v>
      </c>
      <c r="H98" s="15"/>
    </row>
    <row r="99" spans="3:8" x14ac:dyDescent="0.25">
      <c r="C99" s="15" t="s">
        <v>164</v>
      </c>
      <c r="D99" s="15"/>
      <c r="E99" s="30"/>
      <c r="F99" s="47">
        <f t="shared" si="1"/>
        <v>0</v>
      </c>
      <c r="G99" s="48">
        <f t="shared" si="2"/>
        <v>0</v>
      </c>
      <c r="H99" s="15"/>
    </row>
    <row r="100" spans="3:8" x14ac:dyDescent="0.25">
      <c r="C100" s="15" t="s">
        <v>165</v>
      </c>
      <c r="D100" s="15"/>
      <c r="E100" s="30"/>
      <c r="F100" s="47">
        <f t="shared" si="1"/>
        <v>0</v>
      </c>
      <c r="G100" s="48">
        <f t="shared" si="2"/>
        <v>0</v>
      </c>
      <c r="H100" s="15"/>
    </row>
    <row r="103" spans="3:8" x14ac:dyDescent="0.25">
      <c r="E103" s="15" t="s">
        <v>157</v>
      </c>
      <c r="F103" s="15" t="s">
        <v>166</v>
      </c>
      <c r="G103" s="7">
        <f>SUMIF($H$7:$H$54,F103,$E$7:$E$54)</f>
        <v>0</v>
      </c>
      <c r="H103" s="50">
        <f t="shared" ref="H103:H110" si="3">SUMIF($H$7:$H$62,F103,$F$7:$F$62)</f>
        <v>0</v>
      </c>
    </row>
    <row r="104" spans="3:8" x14ac:dyDescent="0.25">
      <c r="E104" s="15" t="s">
        <v>157</v>
      </c>
      <c r="F104" s="15" t="s">
        <v>167</v>
      </c>
      <c r="G104" s="7">
        <f>SUMIF($H$7:$H$54,F104,$E$7:$E$54)</f>
        <v>0</v>
      </c>
      <c r="H104" s="50">
        <f t="shared" si="3"/>
        <v>0</v>
      </c>
    </row>
    <row r="105" spans="3:8" x14ac:dyDescent="0.25">
      <c r="E105" s="15" t="s">
        <v>157</v>
      </c>
      <c r="F105" s="16" t="s">
        <v>130</v>
      </c>
      <c r="G105" s="7">
        <f>H105/$F$75</f>
        <v>1.4027181099385919E-2</v>
      </c>
      <c r="H105" s="50">
        <f t="shared" si="3"/>
        <v>101301100</v>
      </c>
    </row>
    <row r="106" spans="3:8" x14ac:dyDescent="0.25">
      <c r="E106" s="15" t="s">
        <v>168</v>
      </c>
      <c r="F106" s="15" t="s">
        <v>169</v>
      </c>
      <c r="G106" s="7">
        <f>SUMIF($H$7:$H$54,F106,$E$7:$E$54)</f>
        <v>0</v>
      </c>
      <c r="H106" s="50">
        <f t="shared" si="3"/>
        <v>0</v>
      </c>
    </row>
    <row r="107" spans="3:8" x14ac:dyDescent="0.25">
      <c r="E107" s="15" t="s">
        <v>159</v>
      </c>
      <c r="F107" s="15" t="s">
        <v>170</v>
      </c>
      <c r="G107" s="7">
        <f>SUMIF($H$7:$H$54,F107,$E$7:$E$54)</f>
        <v>0</v>
      </c>
      <c r="H107" s="50">
        <f t="shared" si="3"/>
        <v>0</v>
      </c>
    </row>
    <row r="108" spans="3:8" x14ac:dyDescent="0.25">
      <c r="E108" s="15" t="s">
        <v>157</v>
      </c>
      <c r="F108" s="15" t="s">
        <v>171</v>
      </c>
      <c r="G108" s="7">
        <f>SUMIF($H$7:$H$54,F108,$E$7:$E$54)</f>
        <v>0</v>
      </c>
      <c r="H108" s="50">
        <f t="shared" si="3"/>
        <v>0</v>
      </c>
    </row>
    <row r="109" spans="3:8" x14ac:dyDescent="0.25">
      <c r="E109" s="15" t="s">
        <v>159</v>
      </c>
      <c r="F109" s="15" t="s">
        <v>172</v>
      </c>
      <c r="G109" s="7">
        <f>SUMIF($H$7:$H$54,F109,$E$7:$E$54)</f>
        <v>0</v>
      </c>
      <c r="H109" s="50">
        <f t="shared" si="3"/>
        <v>0</v>
      </c>
    </row>
    <row r="110" spans="3:8" x14ac:dyDescent="0.25">
      <c r="E110" s="15" t="s">
        <v>157</v>
      </c>
      <c r="F110" s="15" t="s">
        <v>173</v>
      </c>
      <c r="G110" s="7">
        <f>SUMIF($H$7:$H$54,F110,$E$7:$E$54)</f>
        <v>0</v>
      </c>
      <c r="H110" s="50">
        <f t="shared" si="3"/>
        <v>0</v>
      </c>
    </row>
    <row r="111" spans="3:8" x14ac:dyDescent="0.25">
      <c r="G111" s="51">
        <f>SUM(G101:G110)</f>
        <v>1.4027181099385919E-2</v>
      </c>
      <c r="H111" s="1">
        <f>SUM(H101:H110)</f>
        <v>101301100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2024-08-05T05:15:57Z</dcterms:created>
  <dcterms:modified xsi:type="dcterms:W3CDTF">2024-08-05T05:16:06Z</dcterms:modified>
</cp:coreProperties>
</file>