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6BBCD1CE-6ED5-48FD-AAA2-C443315A3C04}" xr6:coauthVersionLast="47" xr6:coauthVersionMax="47" xr10:uidLastSave="{00000000-0000-0000-0000-000000000000}"/>
  <bookViews>
    <workbookView xWindow="-120" yWindow="-120" windowWidth="20730" windowHeight="11040" xr2:uid="{1D7C9294-CD40-413D-9FFE-3CCA03D18AA5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Port_C1I!$C$6:$H$60</definedName>
    <definedName name="IN" localSheetId="0">#REF!</definedName>
    <definedName name="IN">#REF!</definedName>
    <definedName name="_xlnm.Print_Area" localSheetId="0">Port_C1I!$B$2:$H$100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H109" i="1"/>
  <c r="H108" i="1"/>
  <c r="H107" i="1"/>
  <c r="H106" i="1"/>
  <c r="G106" i="1" s="1"/>
  <c r="H105" i="1"/>
  <c r="F91" i="1" s="1"/>
  <c r="G91" i="1" s="1"/>
  <c r="H104" i="1"/>
  <c r="G104" i="1" s="1"/>
  <c r="H103" i="1"/>
  <c r="G103" i="1" s="1"/>
  <c r="H102" i="1"/>
  <c r="H111" i="1" s="1"/>
  <c r="H112" i="1" s="1"/>
  <c r="H101" i="1"/>
  <c r="F89" i="1" s="1"/>
  <c r="F98" i="1"/>
  <c r="F97" i="1"/>
  <c r="F96" i="1"/>
  <c r="G96" i="1" s="1"/>
  <c r="F95" i="1"/>
  <c r="F94" i="1"/>
  <c r="F93" i="1"/>
  <c r="F90" i="1"/>
  <c r="F88" i="1"/>
  <c r="F87" i="1"/>
  <c r="F71" i="1"/>
  <c r="F73" i="1" s="1"/>
  <c r="F61" i="1"/>
  <c r="G61" i="1" s="1"/>
  <c r="K16" i="1"/>
  <c r="K15" i="1"/>
  <c r="K14" i="1"/>
  <c r="K13" i="1"/>
  <c r="K12" i="1"/>
  <c r="K11" i="1"/>
  <c r="K10" i="1"/>
  <c r="K9" i="1"/>
  <c r="K8" i="1"/>
  <c r="K7" i="1"/>
  <c r="K17" i="1" s="1"/>
  <c r="G51" i="1" l="1"/>
  <c r="G43" i="1"/>
  <c r="G35" i="1"/>
  <c r="G27" i="1"/>
  <c r="G19" i="1"/>
  <c r="G98" i="1"/>
  <c r="G94" i="1"/>
  <c r="G90" i="1"/>
  <c r="G50" i="1"/>
  <c r="G42" i="1"/>
  <c r="G34" i="1"/>
  <c r="G26" i="1"/>
  <c r="G18" i="1"/>
  <c r="G14" i="1"/>
  <c r="G10" i="1"/>
  <c r="G36" i="1"/>
  <c r="G49" i="1"/>
  <c r="G41" i="1"/>
  <c r="G33" i="1"/>
  <c r="G25" i="1"/>
  <c r="G97" i="1"/>
  <c r="G93" i="1"/>
  <c r="G40" i="1"/>
  <c r="G32" i="1"/>
  <c r="G24" i="1"/>
  <c r="G17" i="1"/>
  <c r="G13" i="1"/>
  <c r="G9" i="1"/>
  <c r="G15" i="1"/>
  <c r="G7" i="1"/>
  <c r="G48" i="1"/>
  <c r="G69" i="1"/>
  <c r="G47" i="1"/>
  <c r="G39" i="1"/>
  <c r="G31" i="1"/>
  <c r="G23" i="1"/>
  <c r="G65" i="1"/>
  <c r="G46" i="1"/>
  <c r="G38" i="1"/>
  <c r="G30" i="1"/>
  <c r="G22" i="1"/>
  <c r="G16" i="1"/>
  <c r="G12" i="1"/>
  <c r="G8" i="1"/>
  <c r="G109" i="1"/>
  <c r="G105" i="1"/>
  <c r="G101" i="1"/>
  <c r="G45" i="1"/>
  <c r="G37" i="1"/>
  <c r="G29" i="1"/>
  <c r="G21" i="1"/>
  <c r="G95" i="1"/>
  <c r="G87" i="1"/>
  <c r="G44" i="1"/>
  <c r="G28" i="1"/>
  <c r="G20" i="1"/>
  <c r="G11" i="1"/>
  <c r="G107" i="1"/>
  <c r="G108" i="1"/>
  <c r="G88" i="1"/>
  <c r="G89" i="1"/>
  <c r="G110" i="1"/>
  <c r="F92" i="1"/>
  <c r="G92" i="1" s="1"/>
  <c r="G102" i="1"/>
  <c r="G71" i="1"/>
  <c r="G111" i="1" l="1"/>
  <c r="G99" i="1"/>
  <c r="F99" i="1"/>
</calcChain>
</file>

<file path=xl/sharedStrings.xml><?xml version="1.0" encoding="utf-8"?>
<sst xmlns="http://schemas.openxmlformats.org/spreadsheetml/2006/main" count="272" uniqueCount="160">
  <si>
    <t>NAME OF PENSION FUND</t>
  </si>
  <si>
    <t>ADITYA BIRLA SUN LIFE PENSION FUND MANAGEMENT LIMITED</t>
  </si>
  <si>
    <t>SCHEME NAME</t>
  </si>
  <si>
    <t>Scheme C TIER II</t>
  </si>
  <si>
    <t>MONTH</t>
  </si>
  <si>
    <t>31/07/2025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</si>
  <si>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</si>
  <si>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</si>
  <si>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</si>
  <si>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</si>
  <si>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</si>
  <si>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</si>
  <si>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</si>
  <si>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</si>
  <si>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</si>
  <si>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</si>
  <si>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</si>
  <si>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[ICRA]AAA</t>
  </si>
  <si>
    <t>INE031A08699</t>
  </si>
  <si>
    <t>8.41% HUDCO GOI 15 Mar 2029 (GOI Service)</t>
  </si>
  <si>
    <t>CARE AAA (CE)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</si>
  <si>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</si>
  <si>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</si>
  <si>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</si>
  <si>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</si>
  <si>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</si>
  <si>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BWR AAA</t>
  </si>
  <si>
    <t>INE040A08914</t>
  </si>
  <si>
    <t>7.97 HDFC 17.02.2033</t>
  </si>
  <si>
    <t>[ICRA]AA+</t>
  </si>
  <si>
    <t>INE040A08AF2</t>
  </si>
  <si>
    <t>7.75 HDFC Bank 13.06.2033</t>
  </si>
  <si>
    <t>CRISIL AA+</t>
  </si>
  <si>
    <t>INE053F07BT5</t>
  </si>
  <si>
    <t>7.54% IRFC 29 Jul 2034</t>
  </si>
  <si>
    <t>CRISIL AA</t>
  </si>
  <si>
    <t>INE053F07BV1</t>
  </si>
  <si>
    <t>7.48 IRFC 29.08.2034</t>
  </si>
  <si>
    <t>IND AAA</t>
  </si>
  <si>
    <t>INE053F07CS5</t>
  </si>
  <si>
    <t>6.85% IRFC 29-Oct-2040</t>
  </si>
  <si>
    <t>CARE AA</t>
  </si>
  <si>
    <t>INE053F08155</t>
  </si>
  <si>
    <t>6.95% IRFC 24-Nov-2036</t>
  </si>
  <si>
    <t>CARE AAA</t>
  </si>
  <si>
    <t>INE053F08346</t>
  </si>
  <si>
    <t>7.67 IRFC 15.12.2033</t>
  </si>
  <si>
    <t>INE053F08395</t>
  </si>
  <si>
    <t>7.44 IRFC 16.06.2034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</si>
  <si>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</si>
  <si>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</si>
  <si>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</si>
  <si>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</si>
  <si>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</si>
  <si>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INE0KUG08043</t>
  </si>
  <si>
    <t>7.36 Nabfid 12.08.2044</t>
  </si>
  <si>
    <t>Other monetary intermediation services n.e.c.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</si>
  <si>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</si>
  <si>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</si>
  <si>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</si>
  <si>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</si>
  <si>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</si>
  <si>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INE134E07AS0</t>
  </si>
  <si>
    <t>6.95% PFC 22.01.2036</t>
  </si>
  <si>
    <t>INE134E07AT8</t>
  </si>
  <si>
    <t>7.15 PFC 22-01-2036</t>
  </si>
  <si>
    <t>INE134E08KL2</t>
  </si>
  <si>
    <t>7.41 PFC 25.02.2030</t>
  </si>
  <si>
    <t>INE134E08KV1</t>
  </si>
  <si>
    <t>7.75% Power Finance Corporation 11-Jun-2030</t>
  </si>
  <si>
    <t>INE134E08LV9</t>
  </si>
  <si>
    <t>7.65 PFC 13.11.2037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</si>
  <si>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</si>
  <si>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</si>
  <si>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</si>
  <si>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</si>
  <si>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</si>
  <si>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</si>
  <si>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</si>
  <si>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INE238A08492</t>
  </si>
  <si>
    <t>7.64 Axis Bank 07.03.2034</t>
  </si>
  <si>
    <t>INE261F08AO5</t>
  </si>
  <si>
    <t>8.47% NABARD GOI 31 Aug 2033</t>
  </si>
  <si>
    <t>INE261F08BE4</t>
  </si>
  <si>
    <t>8.62% NABARD 14-MAR-2034</t>
  </si>
  <si>
    <t>INE261F08DY8</t>
  </si>
  <si>
    <t>7.70 NABARD 17.02.2038</t>
  </si>
  <si>
    <t>INE296A07RD1</t>
  </si>
  <si>
    <t>7.60 Bajaj Finance 11.02.2030</t>
  </si>
  <si>
    <t>INE296A07SY5</t>
  </si>
  <si>
    <t>7.93 Bajaj Finance 02.05.2034</t>
  </si>
  <si>
    <t>INE514E08EE3</t>
  </si>
  <si>
    <t>8.83% EXIM 03-NOV-2029</t>
  </si>
  <si>
    <t>INE514E08FC4</t>
  </si>
  <si>
    <t>08.12% EXIM 25-April-2031</t>
  </si>
  <si>
    <t>INE556F08KR0</t>
  </si>
  <si>
    <t>7.47 SIDBI 05.09.2029</t>
  </si>
  <si>
    <t>INE726G08022</t>
  </si>
  <si>
    <t>8.03 ICICI Prudential Life 19.12.2034 call 19.12.2029</t>
  </si>
  <si>
    <t>Life insurance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</si>
  <si>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</si>
  <si>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</si>
  <si>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</si>
  <si>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</si>
  <si>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</si>
  <si>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</si>
  <si>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</si>
  <si>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</si>
  <si>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INE848E07AW7</t>
  </si>
  <si>
    <t>7.38%NHPC 03.01.2029</t>
  </si>
  <si>
    <t>Electric power generation by hydroelectric power plants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</si>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</sst>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2" applyFont="1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0" borderId="1" xfId="0" applyFont="1" applyBorder="1"/>
    <xf numFmtId="9" fontId="1" fillId="0" borderId="0" xfId="1" applyFont="1"/>
    <xf numFmtId="14" fontId="4" fillId="0" borderId="0" xfId="2" applyNumberFormat="1" applyFont="1"/>
    <xf numFmtId="0" fontId="4" fillId="2" borderId="2" xfId="2" applyFont="1" applyFill="1" applyBorder="1"/>
    <xf numFmtId="0" fontId="4" fillId="2" borderId="3" xfId="2" applyFont="1" applyFill="1" applyBorder="1"/>
    <xf numFmtId="164" fontId="4" fillId="2" borderId="3" xfId="3" applyFont="1" applyFill="1" applyBorder="1"/>
    <xf numFmtId="9" fontId="4" fillId="2" borderId="3" xfId="1" applyFont="1" applyFill="1" applyBorder="1"/>
    <xf numFmtId="0" fontId="4" fillId="2" borderId="4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8" fillId="0" borderId="0" xfId="2" applyFont="1"/>
    <xf numFmtId="0" fontId="3" fillId="0" borderId="0" xfId="2" applyFont="1"/>
    <xf numFmtId="164" fontId="8" fillId="0" borderId="0" xfId="3" quotePrefix="1" applyFont="1" applyFill="1" applyBorder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2" borderId="5" xfId="2" applyFont="1" applyFill="1" applyBorder="1"/>
    <xf numFmtId="165" fontId="3" fillId="2" borderId="5" xfId="4" applyNumberFormat="1" applyFont="1" applyFill="1" applyBorder="1"/>
    <xf numFmtId="9" fontId="3" fillId="2" borderId="5" xfId="1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8" fillId="0" borderId="7" xfId="0" applyFont="1" applyBorder="1"/>
    <xf numFmtId="165" fontId="9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164" fontId="4" fillId="0" borderId="5" xfId="4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0" fillId="0" borderId="5" xfId="3" applyFont="1" applyFill="1" applyBorder="1"/>
    <xf numFmtId="164" fontId="0" fillId="3" borderId="5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165" fontId="2" fillId="0" borderId="5" xfId="2" applyNumberFormat="1" applyBorder="1"/>
    <xf numFmtId="10" fontId="1" fillId="0" borderId="5" xfId="1" applyNumberFormat="1" applyFont="1" applyBorder="1"/>
    <xf numFmtId="10" fontId="5" fillId="0" borderId="0" xfId="1" applyNumberFormat="1" applyFont="1" applyBorder="1"/>
    <xf numFmtId="9" fontId="5" fillId="0" borderId="0" xfId="1" applyFont="1" applyBorder="1"/>
    <xf numFmtId="164" fontId="8" fillId="0" borderId="0" xfId="3" quotePrefix="1" applyFont="1" applyBorder="1"/>
    <xf numFmtId="164" fontId="8" fillId="0" borderId="0" xfId="3" applyFont="1" applyBorder="1"/>
    <xf numFmtId="165" fontId="5" fillId="0" borderId="0" xfId="2" applyNumberFormat="1" applyFont="1"/>
  </cellXfs>
  <cellStyles count="6">
    <cellStyle name="Comma 2 7" xfId="3" xr:uid="{49FBAB3E-B454-43F1-9B28-F0B8C699B90B}"/>
    <cellStyle name="Comma 3" xfId="4" xr:uid="{E49D6A5A-571F-43F8-B399-0601EB4FAA03}"/>
    <cellStyle name="Normal" xfId="0" builtinId="0"/>
    <cellStyle name="Normal 2 7" xfId="2" xr:uid="{AF375AED-60BB-4C44-840A-7A53534D7360}"/>
    <cellStyle name="Percent" xfId="1" builtinId="5"/>
    <cellStyle name="Percent 2 6" xfId="5" xr:uid="{277836ED-E19D-4BEC-BE73-A5F95E01E295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4.%20July%202025\11.%20Website%20upload%20Portfolio%20report\Portfolio_ABSLPM_July_2025.xlsx" TargetMode="External"/><Relationship Id="rId1" Type="http://schemas.openxmlformats.org/officeDocument/2006/relationships/externalLinkPath" Target="file:///Y:\PFRDA%20&amp;%20NPS%20Trust%20Communication%20April%202019%20Onwards\NPS%20Trust\2025-26\Monthly\4.%20July%202025\11.%20Website%20upload%20Portfolio%20report\Portfolio_ABSLPM_Jul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DD87E6-D916-40DB-B66C-C41C9A0ADB7A}" name="Table13456768578" displayName="Table13456768578" ref="B6:H60" totalsRowShown="0" headerRowDxfId="11" dataDxfId="10" headerRowBorderDxfId="8" tableBorderDxfId="9" totalsRowBorderDxfId="7">
  <sortState xmlns:xlrd2="http://schemas.microsoft.com/office/spreadsheetml/2017/richdata2" ref="B7:H59">
    <sortCondition descending="1" ref="F6:F60"/>
  </sortState>
  <tableColumns count="7">
    <tableColumn id="1" xr3:uid="{480E73FE-C193-45CF-AE39-45BE1F830A65}" name="ISIN No." dataDxfId="6"/>
    <tableColumn id="2" xr3:uid="{3F677A44-A9A0-4CF7-96B4-C9F099FDD1CF}" name="Name of the Instrument" dataDxfId="5"/>
    <tableColumn id="3" xr3:uid="{03979B97-F316-49E6-9EAF-135452EF2566}" name="Industry " dataDxfId="4"/>
    <tableColumn id="4" xr3:uid="{896E009C-D45A-43B5-9185-FAAE6A400B9E}" name="Quantity" dataDxfId="3"/>
    <tableColumn id="5" xr3:uid="{125853AC-03C3-4C6B-B286-08E5736D560C}" name="Market Value" dataDxfId="2"/>
    <tableColumn id="6" xr3:uid="{1E89678A-484B-4A32-A362-71B141C5C63A}" name="% of Portfolio" dataDxfId="1" dataCellStyle="Percent"/>
    <tableColumn id="7" xr3:uid="{1F689BDD-C49F-473F-9976-32B6528D9368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27A3B-2EEC-4C12-840E-9BA9A3F65619}">
  <sheetPr>
    <tabColor rgb="FF7030A0"/>
  </sheetPr>
  <dimension ref="A1:K112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65" customWidth="1"/>
    <col min="6" max="6" width="29.5703125" style="1" customWidth="1"/>
    <col min="7" max="7" width="20.5703125" style="63" customWidth="1"/>
    <col min="8" max="8" width="20.7109375" style="1" bestFit="1" customWidth="1"/>
    <col min="9" max="9" width="16.28515625" style="1" bestFit="1" customWidth="1"/>
    <col min="10" max="10" width="14" style="1" bestFit="1" customWidth="1"/>
    <col min="11" max="11" width="12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11" s="2" customFormat="1" x14ac:dyDescent="0.25">
      <c r="A1" s="1"/>
      <c r="E1" s="3"/>
      <c r="G1" s="4"/>
      <c r="J1" s="1"/>
      <c r="K1" s="1"/>
    </row>
    <row r="2" spans="1:11" s="2" customFormat="1" x14ac:dyDescent="0.25">
      <c r="A2" s="1"/>
      <c r="B2" s="5" t="s">
        <v>0</v>
      </c>
      <c r="D2" s="6" t="s">
        <v>1</v>
      </c>
      <c r="E2" s="3"/>
      <c r="G2" s="4"/>
      <c r="J2" s="1"/>
      <c r="K2" s="1"/>
    </row>
    <row r="3" spans="1:11" s="2" customFormat="1" x14ac:dyDescent="0.25">
      <c r="A3" s="7"/>
      <c r="B3" s="5" t="s">
        <v>2</v>
      </c>
      <c r="D3" s="5" t="s">
        <v>3</v>
      </c>
      <c r="E3" s="3"/>
      <c r="G3" s="8"/>
      <c r="J3" s="1"/>
      <c r="K3" s="1"/>
    </row>
    <row r="4" spans="1:11" s="2" customFormat="1" x14ac:dyDescent="0.25">
      <c r="A4" s="1"/>
      <c r="B4" s="5" t="s">
        <v>4</v>
      </c>
      <c r="D4" s="9" t="s">
        <v>5</v>
      </c>
      <c r="E4" s="3"/>
      <c r="G4" s="8"/>
      <c r="J4" s="1"/>
      <c r="K4" s="1"/>
    </row>
    <row r="5" spans="1:11" s="2" customFormat="1" x14ac:dyDescent="0.25">
      <c r="A5" s="1"/>
      <c r="E5" s="3"/>
      <c r="G5" s="8"/>
      <c r="J5" s="1"/>
      <c r="K5" s="1"/>
    </row>
    <row r="6" spans="1:11" s="2" customFormat="1" x14ac:dyDescent="0.25">
      <c r="A6" s="1"/>
      <c r="B6" s="10" t="s">
        <v>6</v>
      </c>
      <c r="C6" s="11" t="s">
        <v>7</v>
      </c>
      <c r="D6" s="11" t="s">
        <v>8</v>
      </c>
      <c r="E6" s="12" t="s">
        <v>9</v>
      </c>
      <c r="F6" s="11" t="s">
        <v>10</v>
      </c>
      <c r="G6" s="13" t="s">
        <v>11</v>
      </c>
      <c r="H6" s="14" t="s">
        <v>12</v>
      </c>
      <c r="J6" s="1"/>
      <c r="K6" s="1"/>
    </row>
    <row r="7" spans="1:11" s="2" customFormat="1" x14ac:dyDescent="0.25">
      <c r="A7" s="15"/>
      <c r="B7" s="16" t="s">
        <v>13</v>
      </c>
      <c r="C7" s="17" t="s">
        <v>14</v>
      </c>
      <c r="D7" s="17" t="s">
        <v>15</v>
      </c>
      <c r="E7" s="18">
        <v>20</v>
      </c>
      <c r="F7" s="19">
        <v>2088304</v>
      </c>
      <c r="G7" s="20">
        <f t="shared" ref="G7:G50" si="0">+F7/$F$73</f>
        <v>9.6995623169067961E-3</v>
      </c>
      <c r="H7" s="21" t="s">
        <v>16</v>
      </c>
      <c r="J7" s="1" t="s">
        <v>17</v>
      </c>
      <c r="K7" s="22">
        <f>SUMIF($H$7:$H$51,J7,$F$7:$F$51)</f>
        <v>29350630.600000001</v>
      </c>
    </row>
    <row r="8" spans="1:11" s="2" customFormat="1" x14ac:dyDescent="0.25">
      <c r="A8" s="15"/>
      <c r="B8" s="16" t="s">
        <v>18</v>
      </c>
      <c r="C8" s="17" t="s">
        <v>19</v>
      </c>
      <c r="D8" s="17" t="s">
        <v>15</v>
      </c>
      <c r="E8" s="18">
        <v>7</v>
      </c>
      <c r="F8" s="19">
        <v>7400932</v>
      </c>
      <c r="G8" s="20">
        <f t="shared" si="0"/>
        <v>3.4375168144671293E-2</v>
      </c>
      <c r="H8" s="21" t="s">
        <v>17</v>
      </c>
      <c r="J8" s="1" t="s">
        <v>20</v>
      </c>
      <c r="K8" s="22">
        <f t="shared" ref="K8:K16" si="1">SUMIF($H$7:$H$51,J8,$F$7:$F$51)</f>
        <v>0</v>
      </c>
    </row>
    <row r="9" spans="1:11" s="2" customFormat="1" x14ac:dyDescent="0.25">
      <c r="A9" s="15"/>
      <c r="B9" s="16" t="s">
        <v>21</v>
      </c>
      <c r="C9" s="17" t="s">
        <v>22</v>
      </c>
      <c r="D9" s="17" t="s">
        <v>15</v>
      </c>
      <c r="E9" s="18">
        <v>4</v>
      </c>
      <c r="F9" s="19">
        <v>4225188</v>
      </c>
      <c r="G9" s="20">
        <f t="shared" si="0"/>
        <v>1.9624764548957809E-2</v>
      </c>
      <c r="H9" s="21" t="s">
        <v>17</v>
      </c>
      <c r="J9" s="23" t="s">
        <v>16</v>
      </c>
      <c r="K9" s="22">
        <f t="shared" si="1"/>
        <v>138238730</v>
      </c>
    </row>
    <row r="10" spans="1:11" s="2" customFormat="1" x14ac:dyDescent="0.25">
      <c r="A10" s="15"/>
      <c r="B10" s="16" t="s">
        <v>23</v>
      </c>
      <c r="C10" s="17" t="s">
        <v>24</v>
      </c>
      <c r="D10" s="17" t="s">
        <v>25</v>
      </c>
      <c r="E10" s="18">
        <v>9</v>
      </c>
      <c r="F10" s="19">
        <v>9302328</v>
      </c>
      <c r="G10" s="20">
        <f t="shared" si="0"/>
        <v>4.3206597376774146E-2</v>
      </c>
      <c r="H10" s="21" t="s">
        <v>16</v>
      </c>
      <c r="J10" s="1" t="s">
        <v>26</v>
      </c>
      <c r="K10" s="22">
        <f t="shared" si="1"/>
        <v>0</v>
      </c>
    </row>
    <row r="11" spans="1:11" s="2" customFormat="1" x14ac:dyDescent="0.25">
      <c r="A11" s="15"/>
      <c r="B11" s="16" t="s">
        <v>27</v>
      </c>
      <c r="C11" s="17" t="s">
        <v>28</v>
      </c>
      <c r="D11" s="17" t="s">
        <v>25</v>
      </c>
      <c r="E11" s="18">
        <v>20</v>
      </c>
      <c r="F11" s="19">
        <v>2085574</v>
      </c>
      <c r="G11" s="20">
        <f t="shared" si="0"/>
        <v>9.6868822640384603E-3</v>
      </c>
      <c r="H11" s="21" t="s">
        <v>16</v>
      </c>
      <c r="J11" s="1" t="s">
        <v>29</v>
      </c>
      <c r="K11" s="22">
        <f t="shared" si="1"/>
        <v>0</v>
      </c>
    </row>
    <row r="12" spans="1:11" s="2" customFormat="1" x14ac:dyDescent="0.25">
      <c r="A12" s="15"/>
      <c r="B12" s="16" t="s">
        <v>30</v>
      </c>
      <c r="C12" s="17" t="s">
        <v>31</v>
      </c>
      <c r="D12" s="17" t="s">
        <v>25</v>
      </c>
      <c r="E12" s="18">
        <v>50</v>
      </c>
      <c r="F12" s="19">
        <v>5158345</v>
      </c>
      <c r="G12" s="20">
        <f t="shared" si="0"/>
        <v>2.3959006341799177E-2</v>
      </c>
      <c r="H12" s="21" t="s">
        <v>16</v>
      </c>
      <c r="J12" s="24" t="s">
        <v>32</v>
      </c>
      <c r="K12" s="22">
        <f t="shared" si="1"/>
        <v>0</v>
      </c>
    </row>
    <row r="13" spans="1:11" s="2" customFormat="1" x14ac:dyDescent="0.25">
      <c r="A13" s="15"/>
      <c r="B13" s="16" t="s">
        <v>33</v>
      </c>
      <c r="C13" s="17" t="s">
        <v>34</v>
      </c>
      <c r="D13" s="17" t="s">
        <v>15</v>
      </c>
      <c r="E13" s="18">
        <v>1</v>
      </c>
      <c r="F13" s="19">
        <v>1036238</v>
      </c>
      <c r="G13" s="20">
        <f t="shared" si="0"/>
        <v>4.8130229392592573E-3</v>
      </c>
      <c r="H13" s="21" t="s">
        <v>16</v>
      </c>
      <c r="J13" s="1" t="s">
        <v>35</v>
      </c>
      <c r="K13" s="22">
        <f t="shared" si="1"/>
        <v>0</v>
      </c>
    </row>
    <row r="14" spans="1:11" s="2" customFormat="1" x14ac:dyDescent="0.25">
      <c r="A14" s="15"/>
      <c r="B14" s="16" t="s">
        <v>36</v>
      </c>
      <c r="C14" s="17" t="s">
        <v>37</v>
      </c>
      <c r="D14" s="17" t="s">
        <v>15</v>
      </c>
      <c r="E14" s="18">
        <v>4</v>
      </c>
      <c r="F14" s="19">
        <v>4130404</v>
      </c>
      <c r="G14" s="20">
        <f t="shared" si="0"/>
        <v>1.9184520544902033E-2</v>
      </c>
      <c r="H14" s="21" t="s">
        <v>16</v>
      </c>
      <c r="J14" s="1" t="s">
        <v>38</v>
      </c>
      <c r="K14" s="22">
        <f t="shared" si="1"/>
        <v>20518760</v>
      </c>
    </row>
    <row r="15" spans="1:11" s="2" customFormat="1" x14ac:dyDescent="0.25">
      <c r="A15" s="15"/>
      <c r="B15" s="16" t="s">
        <v>39</v>
      </c>
      <c r="C15" s="17" t="s">
        <v>40</v>
      </c>
      <c r="D15" s="17" t="s">
        <v>15</v>
      </c>
      <c r="E15" s="18">
        <v>1</v>
      </c>
      <c r="F15" s="19">
        <v>982226</v>
      </c>
      <c r="G15" s="20">
        <f t="shared" si="0"/>
        <v>4.5621529702026594E-3</v>
      </c>
      <c r="H15" s="21" t="s">
        <v>16</v>
      </c>
      <c r="J15" s="1" t="s">
        <v>41</v>
      </c>
      <c r="K15" s="22">
        <f t="shared" si="1"/>
        <v>0</v>
      </c>
    </row>
    <row r="16" spans="1:11" s="2" customFormat="1" x14ac:dyDescent="0.25">
      <c r="A16" s="15"/>
      <c r="B16" s="16" t="s">
        <v>42</v>
      </c>
      <c r="C16" s="17" t="s">
        <v>43</v>
      </c>
      <c r="D16" s="17" t="s">
        <v>15</v>
      </c>
      <c r="E16" s="18">
        <v>4</v>
      </c>
      <c r="F16" s="19">
        <v>3968376</v>
      </c>
      <c r="G16" s="20">
        <f t="shared" si="0"/>
        <v>1.8431947795396322E-2</v>
      </c>
      <c r="H16" s="21" t="s">
        <v>16</v>
      </c>
      <c r="J16" s="1" t="s">
        <v>44</v>
      </c>
      <c r="K16" s="22">
        <f t="shared" si="1"/>
        <v>0</v>
      </c>
    </row>
    <row r="17" spans="1:11" s="2" customFormat="1" x14ac:dyDescent="0.25">
      <c r="A17" s="15"/>
      <c r="B17" s="16" t="s">
        <v>45</v>
      </c>
      <c r="C17" s="17" t="s">
        <v>46</v>
      </c>
      <c r="D17" s="17" t="s">
        <v>15</v>
      </c>
      <c r="E17" s="18">
        <v>50</v>
      </c>
      <c r="F17" s="19">
        <v>5212210</v>
      </c>
      <c r="G17" s="20">
        <f t="shared" si="0"/>
        <v>2.4209193538778248E-2</v>
      </c>
      <c r="H17" s="21" t="s">
        <v>16</v>
      </c>
      <c r="J17" s="1"/>
      <c r="K17" s="25">
        <f>SUM(K7:K16)</f>
        <v>188108120.59999999</v>
      </c>
    </row>
    <row r="18" spans="1:11" s="2" customFormat="1" x14ac:dyDescent="0.25">
      <c r="A18" s="15"/>
      <c r="B18" s="16" t="s">
        <v>47</v>
      </c>
      <c r="C18" s="17" t="s">
        <v>48</v>
      </c>
      <c r="D18" s="17" t="s">
        <v>15</v>
      </c>
      <c r="E18" s="18">
        <v>20</v>
      </c>
      <c r="F18" s="19">
        <v>2058668</v>
      </c>
      <c r="G18" s="20">
        <f t="shared" si="0"/>
        <v>9.5619117503111997E-3</v>
      </c>
      <c r="H18" s="21" t="s">
        <v>16</v>
      </c>
      <c r="J18" s="1"/>
      <c r="K18" s="25"/>
    </row>
    <row r="19" spans="1:11" s="2" customFormat="1" x14ac:dyDescent="0.25">
      <c r="A19" s="15"/>
      <c r="B19" s="16" t="s">
        <v>49</v>
      </c>
      <c r="C19" s="17" t="s">
        <v>50</v>
      </c>
      <c r="D19" s="17" t="s">
        <v>25</v>
      </c>
      <c r="E19" s="18">
        <v>6</v>
      </c>
      <c r="F19" s="19">
        <v>5899500</v>
      </c>
      <c r="G19" s="20">
        <f t="shared" si="0"/>
        <v>2.7401454907231726E-2</v>
      </c>
      <c r="H19" s="21" t="s">
        <v>16</v>
      </c>
      <c r="J19" s="1"/>
      <c r="K19" s="25"/>
    </row>
    <row r="20" spans="1:11" s="2" customFormat="1" x14ac:dyDescent="0.25">
      <c r="A20" s="15"/>
      <c r="B20" s="16" t="s">
        <v>51</v>
      </c>
      <c r="C20" s="17" t="s">
        <v>52</v>
      </c>
      <c r="D20" s="17" t="s">
        <v>53</v>
      </c>
      <c r="E20" s="18">
        <v>1</v>
      </c>
      <c r="F20" s="19">
        <v>998332</v>
      </c>
      <c r="G20" s="20">
        <f t="shared" si="0"/>
        <v>4.6369606374178259E-3</v>
      </c>
      <c r="H20" s="21" t="s">
        <v>16</v>
      </c>
      <c r="J20" s="1"/>
      <c r="K20" s="25"/>
    </row>
    <row r="21" spans="1:11" s="2" customFormat="1" x14ac:dyDescent="0.25">
      <c r="A21" s="15"/>
      <c r="B21" s="16" t="s">
        <v>54</v>
      </c>
      <c r="C21" s="17" t="s">
        <v>55</v>
      </c>
      <c r="D21" s="17" t="s">
        <v>56</v>
      </c>
      <c r="E21" s="18">
        <v>100</v>
      </c>
      <c r="F21" s="19">
        <v>10182890</v>
      </c>
      <c r="G21" s="20">
        <f t="shared" si="0"/>
        <v>4.7296550751809621E-2</v>
      </c>
      <c r="H21" s="21" t="s">
        <v>16</v>
      </c>
      <c r="J21" s="1"/>
      <c r="K21" s="25"/>
    </row>
    <row r="22" spans="1:11" s="2" customFormat="1" x14ac:dyDescent="0.25">
      <c r="A22" s="15"/>
      <c r="B22" s="16" t="s">
        <v>57</v>
      </c>
      <c r="C22" s="17" t="s">
        <v>58</v>
      </c>
      <c r="D22" s="17" t="s">
        <v>53</v>
      </c>
      <c r="E22" s="18">
        <v>14</v>
      </c>
      <c r="F22" s="19">
        <v>14228018</v>
      </c>
      <c r="G22" s="20">
        <f t="shared" si="0"/>
        <v>6.6084989176418571E-2</v>
      </c>
      <c r="H22" s="21" t="s">
        <v>38</v>
      </c>
      <c r="J22" s="1"/>
      <c r="K22" s="25"/>
    </row>
    <row r="23" spans="1:11" s="2" customFormat="1" x14ac:dyDescent="0.25">
      <c r="A23" s="15"/>
      <c r="B23" s="16" t="s">
        <v>59</v>
      </c>
      <c r="C23" s="17" t="s">
        <v>60</v>
      </c>
      <c r="D23" s="17" t="s">
        <v>61</v>
      </c>
      <c r="E23" s="18">
        <v>4</v>
      </c>
      <c r="F23" s="19">
        <v>4013764</v>
      </c>
      <c r="G23" s="20">
        <f t="shared" si="0"/>
        <v>1.8642761802571413E-2</v>
      </c>
      <c r="H23" s="21" t="s">
        <v>16</v>
      </c>
      <c r="J23" s="1"/>
      <c r="K23" s="25"/>
    </row>
    <row r="24" spans="1:11" s="2" customFormat="1" x14ac:dyDescent="0.25">
      <c r="A24" s="15"/>
      <c r="B24" s="16" t="s">
        <v>62</v>
      </c>
      <c r="C24" s="17" t="s">
        <v>63</v>
      </c>
      <c r="D24" s="17" t="s">
        <v>15</v>
      </c>
      <c r="E24" s="18">
        <v>600</v>
      </c>
      <c r="F24" s="19">
        <v>594439.19999999995</v>
      </c>
      <c r="G24" s="20">
        <f t="shared" si="0"/>
        <v>2.7609965139233665E-3</v>
      </c>
      <c r="H24" s="21" t="s">
        <v>16</v>
      </c>
      <c r="J24" s="1"/>
      <c r="K24" s="25"/>
    </row>
    <row r="25" spans="1:11" s="2" customFormat="1" x14ac:dyDescent="0.25">
      <c r="A25" s="15"/>
      <c r="B25" s="16" t="s">
        <v>64</v>
      </c>
      <c r="C25" s="17" t="s">
        <v>65</v>
      </c>
      <c r="D25" s="17" t="s">
        <v>15</v>
      </c>
      <c r="E25" s="18">
        <v>10400</v>
      </c>
      <c r="F25" s="19">
        <v>10453809.6</v>
      </c>
      <c r="G25" s="20">
        <f t="shared" si="0"/>
        <v>4.855489318809833E-2</v>
      </c>
      <c r="H25" s="21" t="s">
        <v>17</v>
      </c>
      <c r="J25" s="1"/>
      <c r="K25" s="25"/>
    </row>
    <row r="26" spans="1:11" s="2" customFormat="1" x14ac:dyDescent="0.25">
      <c r="A26" s="15"/>
      <c r="B26" s="16" t="s">
        <v>66</v>
      </c>
      <c r="C26" s="17" t="s">
        <v>67</v>
      </c>
      <c r="D26" s="17" t="s">
        <v>15</v>
      </c>
      <c r="E26" s="18">
        <v>2</v>
      </c>
      <c r="F26" s="19">
        <v>2043062</v>
      </c>
      <c r="G26" s="20">
        <f t="shared" si="0"/>
        <v>9.4894264371012237E-3</v>
      </c>
      <c r="H26" s="21" t="s">
        <v>16</v>
      </c>
      <c r="J26" s="1"/>
      <c r="K26" s="25"/>
    </row>
    <row r="27" spans="1:11" s="2" customFormat="1" x14ac:dyDescent="0.25">
      <c r="A27" s="15"/>
      <c r="B27" s="16" t="s">
        <v>68</v>
      </c>
      <c r="C27" s="17" t="s">
        <v>69</v>
      </c>
      <c r="D27" s="17" t="s">
        <v>15</v>
      </c>
      <c r="E27" s="18">
        <v>1</v>
      </c>
      <c r="F27" s="19">
        <v>1036897</v>
      </c>
      <c r="G27" s="20">
        <f t="shared" si="0"/>
        <v>4.8160838018380973E-3</v>
      </c>
      <c r="H27" s="21" t="s">
        <v>16</v>
      </c>
      <c r="J27" s="1"/>
      <c r="K27" s="25"/>
    </row>
    <row r="28" spans="1:11" s="2" customFormat="1" x14ac:dyDescent="0.25">
      <c r="A28" s="15"/>
      <c r="B28" s="16" t="s">
        <v>70</v>
      </c>
      <c r="C28" s="17" t="s">
        <v>71</v>
      </c>
      <c r="D28" s="17" t="s">
        <v>15</v>
      </c>
      <c r="E28" s="18">
        <v>2</v>
      </c>
      <c r="F28" s="19">
        <v>2092116</v>
      </c>
      <c r="G28" s="20">
        <f t="shared" si="0"/>
        <v>9.7172679438423618E-3</v>
      </c>
      <c r="H28" s="21" t="s">
        <v>16</v>
      </c>
      <c r="J28" s="1"/>
      <c r="K28" s="25"/>
    </row>
    <row r="29" spans="1:11" s="2" customFormat="1" x14ac:dyDescent="0.25">
      <c r="A29" s="15"/>
      <c r="B29" s="16" t="s">
        <v>72</v>
      </c>
      <c r="C29" s="17" t="s">
        <v>73</v>
      </c>
      <c r="D29" s="17" t="s">
        <v>74</v>
      </c>
      <c r="E29" s="18">
        <v>2</v>
      </c>
      <c r="F29" s="19">
        <v>2162512</v>
      </c>
      <c r="G29" s="20">
        <f t="shared" si="0"/>
        <v>1.0044236808941011E-2</v>
      </c>
      <c r="H29" s="21" t="s">
        <v>16</v>
      </c>
      <c r="J29" s="1"/>
      <c r="K29" s="25"/>
    </row>
    <row r="30" spans="1:11" s="2" customFormat="1" x14ac:dyDescent="0.25">
      <c r="A30" s="15"/>
      <c r="B30" s="16" t="s">
        <v>75</v>
      </c>
      <c r="C30" s="17" t="s">
        <v>76</v>
      </c>
      <c r="D30" s="17" t="s">
        <v>74</v>
      </c>
      <c r="E30" s="18">
        <v>1</v>
      </c>
      <c r="F30" s="19">
        <v>1059993</v>
      </c>
      <c r="G30" s="20">
        <f t="shared" si="0"/>
        <v>4.9233579780458142E-3</v>
      </c>
      <c r="H30" s="21" t="s">
        <v>16</v>
      </c>
      <c r="J30" s="1"/>
      <c r="K30" s="25"/>
    </row>
    <row r="31" spans="1:11" s="2" customFormat="1" x14ac:dyDescent="0.25">
      <c r="A31" s="15"/>
      <c r="B31" s="16" t="s">
        <v>77</v>
      </c>
      <c r="C31" s="17" t="s">
        <v>78</v>
      </c>
      <c r="D31" s="17" t="s">
        <v>74</v>
      </c>
      <c r="E31" s="18">
        <v>5</v>
      </c>
      <c r="F31" s="19">
        <v>5221745</v>
      </c>
      <c r="G31" s="20">
        <f t="shared" si="0"/>
        <v>2.4253480829657212E-2</v>
      </c>
      <c r="H31" s="21" t="s">
        <v>17</v>
      </c>
      <c r="J31" s="1"/>
      <c r="K31" s="25"/>
    </row>
    <row r="32" spans="1:11" s="2" customFormat="1" x14ac:dyDescent="0.25">
      <c r="A32" s="15"/>
      <c r="B32" s="16" t="s">
        <v>79</v>
      </c>
      <c r="C32" s="17" t="s">
        <v>80</v>
      </c>
      <c r="D32" s="17" t="s">
        <v>25</v>
      </c>
      <c r="E32" s="18">
        <v>100</v>
      </c>
      <c r="F32" s="19">
        <v>10300510</v>
      </c>
      <c r="G32" s="20">
        <f t="shared" si="0"/>
        <v>4.7842861307990418E-2</v>
      </c>
      <c r="H32" s="21" t="s">
        <v>16</v>
      </c>
      <c r="J32" s="1"/>
      <c r="K32" s="25"/>
    </row>
    <row r="33" spans="1:11" s="2" customFormat="1" x14ac:dyDescent="0.25">
      <c r="A33" s="15"/>
      <c r="B33" s="16" t="s">
        <v>81</v>
      </c>
      <c r="C33" s="17" t="s">
        <v>82</v>
      </c>
      <c r="D33" s="17" t="s">
        <v>56</v>
      </c>
      <c r="E33" s="18">
        <v>2</v>
      </c>
      <c r="F33" s="19">
        <v>2192996</v>
      </c>
      <c r="G33" s="20">
        <f t="shared" si="0"/>
        <v>1.0185826087929409E-2</v>
      </c>
      <c r="H33" s="21" t="s">
        <v>16</v>
      </c>
      <c r="J33" s="1"/>
      <c r="K33" s="25"/>
    </row>
    <row r="34" spans="1:11" s="2" customFormat="1" x14ac:dyDescent="0.25">
      <c r="A34" s="15"/>
      <c r="B34" s="16" t="s">
        <v>83</v>
      </c>
      <c r="C34" s="17" t="s">
        <v>84</v>
      </c>
      <c r="D34" s="17" t="s">
        <v>56</v>
      </c>
      <c r="E34" s="18">
        <v>8</v>
      </c>
      <c r="F34" s="19">
        <v>8790864</v>
      </c>
      <c r="G34" s="20">
        <f t="shared" si="0"/>
        <v>4.083099643895359E-2</v>
      </c>
      <c r="H34" s="21" t="s">
        <v>16</v>
      </c>
      <c r="J34" s="1"/>
      <c r="K34" s="25"/>
    </row>
    <row r="35" spans="1:11" s="2" customFormat="1" x14ac:dyDescent="0.25">
      <c r="A35" s="15"/>
      <c r="B35" s="16" t="s">
        <v>85</v>
      </c>
      <c r="C35" s="17" t="s">
        <v>86</v>
      </c>
      <c r="D35" s="17" t="s">
        <v>56</v>
      </c>
      <c r="E35" s="18">
        <v>60</v>
      </c>
      <c r="F35" s="19">
        <v>6303864</v>
      </c>
      <c r="G35" s="20">
        <f t="shared" si="0"/>
        <v>2.9279607617140675E-2</v>
      </c>
      <c r="H35" s="21" t="s">
        <v>16</v>
      </c>
      <c r="J35" s="1"/>
      <c r="K35" s="25"/>
    </row>
    <row r="36" spans="1:11" s="2" customFormat="1" x14ac:dyDescent="0.25">
      <c r="A36" s="15"/>
      <c r="B36" s="16" t="s">
        <v>87</v>
      </c>
      <c r="C36" s="17" t="s">
        <v>88</v>
      </c>
      <c r="D36" s="17" t="s">
        <v>15</v>
      </c>
      <c r="E36" s="18">
        <v>10</v>
      </c>
      <c r="F36" s="19">
        <v>10121820</v>
      </c>
      <c r="G36" s="20">
        <f t="shared" si="0"/>
        <v>4.7012898433615773E-2</v>
      </c>
      <c r="H36" s="21" t="s">
        <v>16</v>
      </c>
      <c r="J36" s="1"/>
      <c r="K36" s="25"/>
    </row>
    <row r="37" spans="1:11" s="2" customFormat="1" x14ac:dyDescent="0.25">
      <c r="A37" s="15"/>
      <c r="B37" s="16" t="s">
        <v>89</v>
      </c>
      <c r="C37" s="17" t="s">
        <v>90</v>
      </c>
      <c r="D37" s="17" t="s">
        <v>15</v>
      </c>
      <c r="E37" s="18">
        <v>50</v>
      </c>
      <c r="F37" s="19">
        <v>5154115</v>
      </c>
      <c r="G37" s="20">
        <f t="shared" si="0"/>
        <v>2.3939359226915272E-2</v>
      </c>
      <c r="H37" s="21" t="s">
        <v>16</v>
      </c>
      <c r="J37" s="1"/>
      <c r="K37" s="25"/>
    </row>
    <row r="38" spans="1:11" s="2" customFormat="1" x14ac:dyDescent="0.25">
      <c r="A38" s="15"/>
      <c r="B38" s="16" t="s">
        <v>91</v>
      </c>
      <c r="C38" s="17" t="s">
        <v>92</v>
      </c>
      <c r="D38" s="17" t="s">
        <v>56</v>
      </c>
      <c r="E38" s="18">
        <v>1</v>
      </c>
      <c r="F38" s="19">
        <v>1079190</v>
      </c>
      <c r="G38" s="20">
        <f t="shared" si="0"/>
        <v>5.0125224377210618E-3</v>
      </c>
      <c r="H38" s="21" t="s">
        <v>16</v>
      </c>
      <c r="J38" s="1"/>
      <c r="K38" s="25"/>
    </row>
    <row r="39" spans="1:11" s="2" customFormat="1" x14ac:dyDescent="0.25">
      <c r="A39" s="15"/>
      <c r="B39" s="16" t="s">
        <v>93</v>
      </c>
      <c r="C39" s="17" t="s">
        <v>94</v>
      </c>
      <c r="D39" s="17" t="s">
        <v>56</v>
      </c>
      <c r="E39" s="18">
        <v>1</v>
      </c>
      <c r="F39" s="19">
        <v>1059014</v>
      </c>
      <c r="G39" s="20">
        <f t="shared" si="0"/>
        <v>4.9188108089036524E-3</v>
      </c>
      <c r="H39" s="21" t="s">
        <v>16</v>
      </c>
      <c r="J39" s="1"/>
      <c r="K39" s="25"/>
    </row>
    <row r="40" spans="1:11" s="2" customFormat="1" x14ac:dyDescent="0.25">
      <c r="A40" s="15"/>
      <c r="B40" s="16" t="s">
        <v>95</v>
      </c>
      <c r="C40" s="17" t="s">
        <v>96</v>
      </c>
      <c r="D40" s="17" t="s">
        <v>56</v>
      </c>
      <c r="E40" s="18">
        <v>50</v>
      </c>
      <c r="F40" s="19">
        <v>5124570</v>
      </c>
      <c r="G40" s="20">
        <f t="shared" si="0"/>
        <v>2.3802131328748619E-2</v>
      </c>
      <c r="H40" s="21" t="s">
        <v>16</v>
      </c>
      <c r="J40" s="1"/>
      <c r="K40" s="25"/>
    </row>
    <row r="41" spans="1:11" s="2" customFormat="1" x14ac:dyDescent="0.25">
      <c r="A41" s="15"/>
      <c r="B41" s="16" t="s">
        <v>97</v>
      </c>
      <c r="C41" s="17" t="s">
        <v>98</v>
      </c>
      <c r="D41" s="17" t="s">
        <v>99</v>
      </c>
      <c r="E41" s="18">
        <v>50</v>
      </c>
      <c r="F41" s="19">
        <v>5091580</v>
      </c>
      <c r="G41" s="20">
        <f t="shared" si="0"/>
        <v>2.3648902411486213E-2</v>
      </c>
      <c r="H41" s="21" t="s">
        <v>16</v>
      </c>
      <c r="J41" s="1"/>
      <c r="K41" s="25"/>
    </row>
    <row r="42" spans="1:11" s="2" customFormat="1" x14ac:dyDescent="0.25">
      <c r="A42" s="15"/>
      <c r="B42" s="16" t="s">
        <v>100</v>
      </c>
      <c r="C42" s="17" t="s">
        <v>101</v>
      </c>
      <c r="D42" s="17" t="s">
        <v>102</v>
      </c>
      <c r="E42" s="18">
        <v>3</v>
      </c>
      <c r="F42" s="19">
        <v>621010.80000000005</v>
      </c>
      <c r="G42" s="20">
        <f t="shared" si="0"/>
        <v>2.8844138372919573E-3</v>
      </c>
      <c r="H42" s="21" t="s">
        <v>16</v>
      </c>
      <c r="J42" s="1"/>
      <c r="K42" s="25"/>
    </row>
    <row r="43" spans="1:11" s="2" customFormat="1" x14ac:dyDescent="0.25">
      <c r="A43" s="15"/>
      <c r="B43" s="16" t="s">
        <v>103</v>
      </c>
      <c r="C43" s="17" t="s">
        <v>104</v>
      </c>
      <c r="D43" s="17" t="s">
        <v>102</v>
      </c>
      <c r="E43" s="18">
        <v>1</v>
      </c>
      <c r="F43" s="19">
        <v>1026711</v>
      </c>
      <c r="G43" s="20">
        <f t="shared" si="0"/>
        <v>4.7687728060443755E-3</v>
      </c>
      <c r="H43" s="21" t="s">
        <v>16</v>
      </c>
      <c r="J43" s="1"/>
      <c r="K43" s="25"/>
    </row>
    <row r="44" spans="1:11" s="2" customFormat="1" x14ac:dyDescent="0.25">
      <c r="A44" s="15"/>
      <c r="B44" s="16" t="s">
        <v>105</v>
      </c>
      <c r="C44" s="17" t="s">
        <v>106</v>
      </c>
      <c r="D44" s="17" t="s">
        <v>107</v>
      </c>
      <c r="E44" s="18">
        <v>1</v>
      </c>
      <c r="F44" s="19">
        <v>1038596</v>
      </c>
      <c r="G44" s="20">
        <f t="shared" si="0"/>
        <v>4.8239751607477314E-3</v>
      </c>
      <c r="H44" s="21" t="s">
        <v>16</v>
      </c>
      <c r="J44" s="1"/>
      <c r="K44" s="25"/>
    </row>
    <row r="45" spans="1:11" s="2" customFormat="1" x14ac:dyDescent="0.25">
      <c r="A45" s="15"/>
      <c r="B45" s="16" t="s">
        <v>108</v>
      </c>
      <c r="C45" s="17" t="s">
        <v>109</v>
      </c>
      <c r="D45" s="17" t="s">
        <v>110</v>
      </c>
      <c r="E45" s="18">
        <v>10</v>
      </c>
      <c r="F45" s="19">
        <v>2048956</v>
      </c>
      <c r="G45" s="20">
        <f t="shared" si="0"/>
        <v>9.5168023461143971E-3</v>
      </c>
      <c r="H45" s="21" t="s">
        <v>17</v>
      </c>
      <c r="J45" s="1"/>
      <c r="K45" s="25"/>
    </row>
    <row r="46" spans="1:11" s="2" customFormat="1" x14ac:dyDescent="0.25">
      <c r="A46" s="15"/>
      <c r="B46" s="16" t="s">
        <v>111</v>
      </c>
      <c r="C46" s="17" t="s">
        <v>112</v>
      </c>
      <c r="D46" s="17" t="s">
        <v>110</v>
      </c>
      <c r="E46" s="18">
        <v>60</v>
      </c>
      <c r="F46" s="19">
        <v>6290742</v>
      </c>
      <c r="G46" s="20">
        <f t="shared" si="0"/>
        <v>2.921865975862848E-2</v>
      </c>
      <c r="H46" s="21" t="s">
        <v>38</v>
      </c>
      <c r="J46" s="1"/>
      <c r="K46" s="25"/>
    </row>
    <row r="47" spans="1:11" s="2" customFormat="1" x14ac:dyDescent="0.25">
      <c r="A47" s="15"/>
      <c r="B47" s="16" t="s">
        <v>113</v>
      </c>
      <c r="C47" s="17" t="s">
        <v>114</v>
      </c>
      <c r="D47" s="17" t="s">
        <v>115</v>
      </c>
      <c r="E47" s="18">
        <v>5</v>
      </c>
      <c r="F47" s="19">
        <v>5215180</v>
      </c>
      <c r="G47" s="20">
        <f t="shared" si="0"/>
        <v>2.4222988321569074E-2</v>
      </c>
      <c r="H47" s="21" t="s">
        <v>16</v>
      </c>
      <c r="J47" s="1"/>
      <c r="K47" s="25"/>
    </row>
    <row r="48" spans="1:11" s="2" customFormat="1" x14ac:dyDescent="0.25">
      <c r="A48" s="15"/>
      <c r="B48" s="16" t="s">
        <v>116</v>
      </c>
      <c r="C48" s="17" t="s">
        <v>117</v>
      </c>
      <c r="D48" s="17" t="s">
        <v>115</v>
      </c>
      <c r="E48" s="18">
        <v>4</v>
      </c>
      <c r="F48" s="19">
        <v>3972040</v>
      </c>
      <c r="G48" s="20">
        <f t="shared" si="0"/>
        <v>1.8448966005546352E-2</v>
      </c>
      <c r="H48" s="21" t="s">
        <v>16</v>
      </c>
      <c r="J48" s="1"/>
      <c r="K48" s="25"/>
    </row>
    <row r="49" spans="1:11" s="2" customFormat="1" x14ac:dyDescent="0.25">
      <c r="A49" s="15"/>
      <c r="B49" s="16" t="s">
        <v>118</v>
      </c>
      <c r="C49" s="17" t="s">
        <v>119</v>
      </c>
      <c r="D49" s="17" t="s">
        <v>115</v>
      </c>
      <c r="E49" s="18">
        <v>3</v>
      </c>
      <c r="F49" s="19">
        <v>3039756</v>
      </c>
      <c r="G49" s="20">
        <f t="shared" si="0"/>
        <v>1.4118779042798048E-2</v>
      </c>
      <c r="H49" s="21" t="s">
        <v>16</v>
      </c>
      <c r="J49" s="1"/>
      <c r="K49" s="25"/>
    </row>
    <row r="50" spans="1:11" s="2" customFormat="1" x14ac:dyDescent="0.25">
      <c r="A50" s="15"/>
      <c r="B50" s="16" t="s">
        <v>120</v>
      </c>
      <c r="C50" s="17" t="s">
        <v>121</v>
      </c>
      <c r="D50" s="17" t="s">
        <v>115</v>
      </c>
      <c r="E50" s="18">
        <v>1</v>
      </c>
      <c r="F50" s="19">
        <v>994957</v>
      </c>
      <c r="G50" s="20">
        <f t="shared" si="0"/>
        <v>4.6212847478827963E-3</v>
      </c>
      <c r="H50" s="21" t="s">
        <v>16</v>
      </c>
      <c r="J50" s="1"/>
      <c r="K50" s="25"/>
    </row>
    <row r="51" spans="1:11" s="2" customFormat="1" x14ac:dyDescent="0.25">
      <c r="A51" s="15"/>
      <c r="B51" s="16" t="s">
        <v>122</v>
      </c>
      <c r="C51" s="17" t="s">
        <v>123</v>
      </c>
      <c r="D51" s="17" t="s">
        <v>115</v>
      </c>
      <c r="E51" s="18">
        <v>1</v>
      </c>
      <c r="F51" s="19">
        <v>1005778</v>
      </c>
      <c r="G51" s="20">
        <f>+F51/$F$73</f>
        <v>4.6715451332631089E-3</v>
      </c>
      <c r="H51" s="21" t="s">
        <v>16</v>
      </c>
      <c r="J51" s="1"/>
      <c r="K51" s="25"/>
    </row>
    <row r="52" spans="1:11" s="2" customFormat="1" x14ac:dyDescent="0.25">
      <c r="A52" s="15"/>
      <c r="B52" s="16"/>
      <c r="C52" s="17"/>
      <c r="D52" s="17"/>
      <c r="E52" s="18"/>
      <c r="F52" s="19"/>
      <c r="G52" s="20"/>
      <c r="H52" s="21"/>
      <c r="J52" s="1"/>
      <c r="K52" s="25"/>
    </row>
    <row r="53" spans="1:11" s="2" customFormat="1" hidden="1" x14ac:dyDescent="0.25">
      <c r="A53" s="15"/>
      <c r="B53" s="16"/>
      <c r="C53" s="17"/>
      <c r="D53" s="17"/>
      <c r="E53" s="18"/>
      <c r="F53" s="19"/>
      <c r="G53" s="20"/>
      <c r="H53" s="21"/>
      <c r="J53" s="1"/>
      <c r="K53" s="25"/>
    </row>
    <row r="54" spans="1:11" s="2" customFormat="1" hidden="1" x14ac:dyDescent="0.25">
      <c r="A54" s="15"/>
      <c r="B54" s="26"/>
      <c r="C54" s="17"/>
      <c r="D54" s="17"/>
      <c r="E54" s="18"/>
      <c r="F54" s="19"/>
      <c r="G54" s="20"/>
      <c r="H54" s="21"/>
      <c r="J54" s="1"/>
      <c r="K54" s="25"/>
    </row>
    <row r="55" spans="1:11" s="2" customFormat="1" hidden="1" x14ac:dyDescent="0.25">
      <c r="A55" s="15"/>
      <c r="B55" s="26"/>
      <c r="C55" s="17"/>
      <c r="D55" s="17"/>
      <c r="E55" s="18"/>
      <c r="F55" s="19"/>
      <c r="G55" s="20"/>
      <c r="H55" s="21"/>
      <c r="J55" s="1"/>
      <c r="K55" s="25"/>
    </row>
    <row r="56" spans="1:11" s="2" customFormat="1" hidden="1" x14ac:dyDescent="0.25">
      <c r="A56" s="15"/>
      <c r="B56" s="26"/>
      <c r="C56" s="17"/>
      <c r="D56" s="17"/>
      <c r="E56" s="18"/>
      <c r="F56" s="19"/>
      <c r="G56" s="20"/>
      <c r="H56" s="21"/>
      <c r="J56" s="1"/>
      <c r="K56" s="25"/>
    </row>
    <row r="57" spans="1:11" s="2" customFormat="1" hidden="1" x14ac:dyDescent="0.25">
      <c r="A57" s="15"/>
      <c r="B57" s="26"/>
      <c r="C57" s="17"/>
      <c r="D57" s="17"/>
      <c r="E57" s="18"/>
      <c r="F57" s="19"/>
      <c r="G57" s="20"/>
      <c r="H57" s="21"/>
      <c r="J57" s="1"/>
      <c r="K57" s="25"/>
    </row>
    <row r="58" spans="1:11" s="2" customFormat="1" hidden="1" x14ac:dyDescent="0.25">
      <c r="A58" s="15"/>
      <c r="B58" s="26"/>
      <c r="C58" s="17"/>
      <c r="D58" s="17"/>
      <c r="E58" s="18"/>
      <c r="F58" s="19"/>
      <c r="G58" s="20"/>
      <c r="H58" s="21"/>
      <c r="J58" s="1"/>
      <c r="K58" s="25"/>
    </row>
    <row r="59" spans="1:11" s="2" customFormat="1" hidden="1" x14ac:dyDescent="0.25">
      <c r="A59" s="15"/>
      <c r="B59" s="26"/>
      <c r="C59" s="17"/>
      <c r="D59" s="17"/>
      <c r="E59" s="18"/>
      <c r="F59" s="19"/>
      <c r="G59" s="20"/>
      <c r="H59" s="21"/>
      <c r="J59" s="1"/>
      <c r="K59" s="25"/>
    </row>
    <row r="60" spans="1:11" s="2" customFormat="1" outlineLevel="1" x14ac:dyDescent="0.25">
      <c r="A60" s="15"/>
      <c r="B60" s="26"/>
      <c r="C60" s="17"/>
      <c r="D60" s="17"/>
      <c r="E60" s="18"/>
      <c r="F60" s="19"/>
      <c r="G60" s="20"/>
      <c r="H60" s="21"/>
      <c r="J60" s="1"/>
      <c r="K60" s="1"/>
    </row>
    <row r="61" spans="1:11" s="2" customFormat="1" x14ac:dyDescent="0.25">
      <c r="A61" s="1"/>
      <c r="B61" s="27"/>
      <c r="C61" s="27" t="s">
        <v>124</v>
      </c>
      <c r="D61" s="27"/>
      <c r="E61" s="28"/>
      <c r="F61" s="29">
        <f>SUM(F7:F60)</f>
        <v>188108120.60000002</v>
      </c>
      <c r="G61" s="30">
        <f>+F61/$F$73</f>
        <v>0.87370729456818508</v>
      </c>
      <c r="H61" s="31"/>
      <c r="I61" s="32"/>
      <c r="J61" s="1"/>
      <c r="K61" s="1"/>
    </row>
    <row r="62" spans="1:11" s="2" customFormat="1" x14ac:dyDescent="0.25">
      <c r="A62" s="1"/>
      <c r="E62" s="3"/>
      <c r="F62" s="33"/>
      <c r="G62" s="8"/>
      <c r="J62" s="1"/>
      <c r="K62" s="1"/>
    </row>
    <row r="63" spans="1:11" s="2" customFormat="1" x14ac:dyDescent="0.25">
      <c r="A63" s="1"/>
      <c r="B63" s="34"/>
      <c r="C63" s="34" t="s">
        <v>125</v>
      </c>
      <c r="D63" s="34"/>
      <c r="E63" s="34"/>
      <c r="F63" s="35" t="s">
        <v>10</v>
      </c>
      <c r="G63" s="36" t="s">
        <v>11</v>
      </c>
      <c r="J63" s="1"/>
      <c r="K63" s="1"/>
    </row>
    <row r="64" spans="1:11" s="2" customFormat="1" x14ac:dyDescent="0.25">
      <c r="A64" s="1"/>
      <c r="B64" s="37"/>
      <c r="C64" s="27" t="s">
        <v>126</v>
      </c>
      <c r="D64" s="17"/>
      <c r="E64" s="38"/>
      <c r="F64" s="39" t="s">
        <v>127</v>
      </c>
      <c r="G64" s="40">
        <v>0</v>
      </c>
      <c r="J64" s="1"/>
      <c r="K64" s="1"/>
    </row>
    <row r="65" spans="1:11" s="2" customFormat="1" x14ac:dyDescent="0.25">
      <c r="A65" s="41"/>
      <c r="B65" s="37" t="s">
        <v>128</v>
      </c>
      <c r="C65" s="27" t="s">
        <v>129</v>
      </c>
      <c r="D65" s="27"/>
      <c r="E65" s="28"/>
      <c r="F65" s="19">
        <v>19751014.800000001</v>
      </c>
      <c r="G65" s="40">
        <f>+F65/$F$73</f>
        <v>9.1737696654676917E-2</v>
      </c>
      <c r="J65" s="1"/>
      <c r="K65" s="1"/>
    </row>
    <row r="66" spans="1:11" s="2" customFormat="1" x14ac:dyDescent="0.25">
      <c r="A66" s="1"/>
      <c r="B66" s="37"/>
      <c r="C66" s="27" t="s">
        <v>130</v>
      </c>
      <c r="D66" s="17"/>
      <c r="E66" s="38"/>
      <c r="F66" s="39" t="s">
        <v>127</v>
      </c>
      <c r="G66" s="40">
        <v>0</v>
      </c>
      <c r="J66" s="1"/>
      <c r="K66" s="1"/>
    </row>
    <row r="67" spans="1:11" s="2" customFormat="1" x14ac:dyDescent="0.25">
      <c r="A67" s="1"/>
      <c r="B67" s="37"/>
      <c r="C67" s="27" t="s">
        <v>131</v>
      </c>
      <c r="D67" s="17"/>
      <c r="E67" s="38"/>
      <c r="F67" s="39" t="s">
        <v>127</v>
      </c>
      <c r="G67" s="40">
        <v>0</v>
      </c>
      <c r="J67" s="1"/>
      <c r="K67" s="1"/>
    </row>
    <row r="68" spans="1:11" s="2" customFormat="1" x14ac:dyDescent="0.25">
      <c r="A68" s="1"/>
      <c r="B68" s="37"/>
      <c r="C68" s="27" t="s">
        <v>132</v>
      </c>
      <c r="D68" s="17"/>
      <c r="E68" s="38"/>
      <c r="F68" s="39" t="s">
        <v>127</v>
      </c>
      <c r="G68" s="40">
        <v>0</v>
      </c>
      <c r="J68" s="1"/>
      <c r="K68" s="1"/>
    </row>
    <row r="69" spans="1:11" s="2" customFormat="1" x14ac:dyDescent="0.25">
      <c r="A69" s="37"/>
      <c r="B69" s="17" t="s">
        <v>133</v>
      </c>
      <c r="C69" s="17" t="s">
        <v>134</v>
      </c>
      <c r="D69" s="17"/>
      <c r="E69" s="38"/>
      <c r="F69" s="19">
        <v>7439651.4699999997</v>
      </c>
      <c r="G69" s="40">
        <f>+F69/$F$73</f>
        <v>3.4555008777137929E-2</v>
      </c>
      <c r="J69" s="1"/>
      <c r="K69" s="1"/>
    </row>
    <row r="70" spans="1:11" s="2" customFormat="1" x14ac:dyDescent="0.25">
      <c r="A70" s="1"/>
      <c r="B70" s="37"/>
      <c r="C70" s="17"/>
      <c r="D70" s="17"/>
      <c r="E70" s="38"/>
      <c r="F70" s="39"/>
      <c r="G70" s="40"/>
      <c r="J70" s="1"/>
      <c r="K70" s="1"/>
    </row>
    <row r="71" spans="1:11" s="2" customFormat="1" x14ac:dyDescent="0.25">
      <c r="A71" s="1"/>
      <c r="B71" s="37"/>
      <c r="C71" s="17" t="s">
        <v>135</v>
      </c>
      <c r="D71" s="17"/>
      <c r="E71" s="38"/>
      <c r="F71" s="42">
        <f>SUM(F64:F70)</f>
        <v>27190666.27</v>
      </c>
      <c r="G71" s="40">
        <f>+F71/$F$73</f>
        <v>0.12629270543181484</v>
      </c>
      <c r="J71" s="1"/>
      <c r="K71" s="1"/>
    </row>
    <row r="72" spans="1:11" s="2" customFormat="1" x14ac:dyDescent="0.25">
      <c r="A72" s="1"/>
      <c r="B72" s="37"/>
      <c r="C72" s="17"/>
      <c r="D72" s="17"/>
      <c r="E72" s="38"/>
      <c r="F72" s="42"/>
      <c r="G72" s="40"/>
      <c r="J72" s="1"/>
      <c r="K72" s="1"/>
    </row>
    <row r="73" spans="1:11" s="2" customFormat="1" x14ac:dyDescent="0.25">
      <c r="A73" s="1"/>
      <c r="B73" s="43"/>
      <c r="C73" s="44" t="s">
        <v>136</v>
      </c>
      <c r="D73" s="45"/>
      <c r="E73" s="46"/>
      <c r="F73" s="47">
        <f>+F71+F61</f>
        <v>215298786.87000003</v>
      </c>
      <c r="G73" s="48">
        <v>1</v>
      </c>
      <c r="J73" s="1"/>
      <c r="K73" s="1"/>
    </row>
    <row r="74" spans="1:11" s="2" customFormat="1" x14ac:dyDescent="0.25">
      <c r="A74" s="1"/>
      <c r="E74" s="3"/>
      <c r="F74" s="49"/>
      <c r="G74" s="8"/>
      <c r="J74" s="1"/>
      <c r="K74" s="1"/>
    </row>
    <row r="75" spans="1:11" s="2" customFormat="1" x14ac:dyDescent="0.25">
      <c r="A75" s="1"/>
      <c r="C75" s="27" t="s">
        <v>137</v>
      </c>
      <c r="D75" s="50">
        <v>8.8524299312444938</v>
      </c>
      <c r="E75" s="3"/>
      <c r="F75" s="3">
        <v>0</v>
      </c>
      <c r="G75" s="8"/>
      <c r="J75" s="1"/>
      <c r="K75" s="1"/>
    </row>
    <row r="76" spans="1:11" s="2" customFormat="1" x14ac:dyDescent="0.25">
      <c r="A76" s="1"/>
      <c r="C76" s="27" t="s">
        <v>138</v>
      </c>
      <c r="D76" s="50">
        <v>5.7767729490942772</v>
      </c>
      <c r="E76" s="3"/>
      <c r="G76" s="8"/>
      <c r="J76" s="1"/>
      <c r="K76" s="1"/>
    </row>
    <row r="77" spans="1:11" s="2" customFormat="1" x14ac:dyDescent="0.25">
      <c r="A77" s="1"/>
      <c r="C77" s="27" t="s">
        <v>139</v>
      </c>
      <c r="D77" s="50">
        <v>7.0515964108534934</v>
      </c>
      <c r="E77" s="3"/>
      <c r="G77" s="8"/>
      <c r="J77" s="1"/>
      <c r="K77" s="1"/>
    </row>
    <row r="78" spans="1:11" s="2" customFormat="1" x14ac:dyDescent="0.25">
      <c r="A78" s="1"/>
      <c r="C78" s="27" t="s">
        <v>140</v>
      </c>
      <c r="D78" s="51">
        <v>18.856400000000001</v>
      </c>
      <c r="E78" s="3"/>
      <c r="G78" s="8"/>
      <c r="J78" s="1"/>
      <c r="K78" s="1"/>
    </row>
    <row r="79" spans="1:11" s="2" customFormat="1" x14ac:dyDescent="0.25">
      <c r="A79" s="1"/>
      <c r="C79" s="27" t="s">
        <v>141</v>
      </c>
      <c r="D79" s="51">
        <v>18.762799999999999</v>
      </c>
      <c r="E79" s="3"/>
      <c r="G79" s="8"/>
      <c r="J79" s="1"/>
      <c r="K79" s="1"/>
    </row>
    <row r="80" spans="1:11" s="2" customFormat="1" x14ac:dyDescent="0.25">
      <c r="A80" s="41"/>
      <c r="C80" s="27" t="s">
        <v>142</v>
      </c>
      <c r="D80" s="52"/>
      <c r="E80" s="3"/>
      <c r="G80" s="8"/>
      <c r="J80" s="1"/>
      <c r="K80" s="1"/>
    </row>
    <row r="81" spans="1:11" s="2" customFormat="1" x14ac:dyDescent="0.25">
      <c r="A81" s="1"/>
      <c r="C81" s="27" t="s">
        <v>143</v>
      </c>
      <c r="D81" s="53">
        <v>0</v>
      </c>
      <c r="E81" s="3"/>
      <c r="G81" s="8"/>
      <c r="J81" s="1"/>
      <c r="K81" s="1"/>
    </row>
    <row r="82" spans="1:11" s="2" customFormat="1" x14ac:dyDescent="0.25">
      <c r="A82" s="1"/>
      <c r="C82" s="27" t="s">
        <v>144</v>
      </c>
      <c r="D82" s="53">
        <v>0</v>
      </c>
      <c r="E82" s="3"/>
      <c r="F82" s="49"/>
      <c r="G82" s="54"/>
      <c r="J82" s="1"/>
      <c r="K82" s="1"/>
    </row>
    <row r="83" spans="1:11" s="2" customFormat="1" x14ac:dyDescent="0.25">
      <c r="A83" s="1"/>
      <c r="B83" s="55"/>
      <c r="C83" s="56"/>
      <c r="E83" s="3"/>
      <c r="G83" s="8"/>
      <c r="J83" s="1"/>
      <c r="K83" s="1"/>
    </row>
    <row r="84" spans="1:11" s="2" customFormat="1" x14ac:dyDescent="0.25">
      <c r="A84" s="1"/>
      <c r="E84" s="3"/>
      <c r="F84" s="3"/>
      <c r="G84" s="8"/>
      <c r="J84" s="1"/>
      <c r="K84" s="1"/>
    </row>
    <row r="85" spans="1:11" s="2" customFormat="1" x14ac:dyDescent="0.25">
      <c r="A85" s="1"/>
      <c r="C85" s="34" t="s">
        <v>145</v>
      </c>
      <c r="D85" s="34"/>
      <c r="E85" s="34"/>
      <c r="F85" s="34"/>
      <c r="G85" s="36"/>
      <c r="J85" s="1"/>
      <c r="K85" s="1"/>
    </row>
    <row r="86" spans="1:11" s="2" customFormat="1" x14ac:dyDescent="0.25">
      <c r="A86" s="1"/>
      <c r="C86" s="34" t="s">
        <v>146</v>
      </c>
      <c r="D86" s="34"/>
      <c r="E86" s="34"/>
      <c r="F86" s="34" t="s">
        <v>10</v>
      </c>
      <c r="G86" s="36" t="s">
        <v>11</v>
      </c>
      <c r="J86" s="1"/>
      <c r="K86" s="1"/>
    </row>
    <row r="87" spans="1:11" s="2" customFormat="1" x14ac:dyDescent="0.25">
      <c r="A87" s="1"/>
      <c r="C87" s="27" t="s">
        <v>147</v>
      </c>
      <c r="D87" s="17"/>
      <c r="E87" s="38"/>
      <c r="F87" s="57">
        <f>SUMIF(Table13456768578[[Industry ]],A87,Table13456768578[Market Value])</f>
        <v>0</v>
      </c>
      <c r="G87" s="58">
        <f>+F87/$F$73</f>
        <v>0</v>
      </c>
      <c r="J87" s="1"/>
      <c r="K87" s="1"/>
    </row>
    <row r="88" spans="1:11" s="2" customFormat="1" x14ac:dyDescent="0.25">
      <c r="A88" s="37"/>
      <c r="C88" s="17" t="s">
        <v>148</v>
      </c>
      <c r="D88" s="17"/>
      <c r="E88" s="38"/>
      <c r="F88" s="57">
        <f>SUMIF(Table13456768578[[Industry ]],A88,Table13456768578[Market Value])</f>
        <v>0</v>
      </c>
      <c r="G88" s="58">
        <f>+F88/$F$73</f>
        <v>0</v>
      </c>
      <c r="J88" s="1"/>
      <c r="K88" s="1"/>
    </row>
    <row r="89" spans="1:11" s="2" customFormat="1" x14ac:dyDescent="0.25">
      <c r="A89" s="1"/>
      <c r="C89" s="17" t="s">
        <v>149</v>
      </c>
      <c r="D89" s="17"/>
      <c r="E89" s="38"/>
      <c r="F89" s="57">
        <f t="shared" ref="F89:F98" si="2">SUMIF($E$101:$E$110,C89,$H$101:$H$110)</f>
        <v>188108120.59999999</v>
      </c>
      <c r="G89" s="59">
        <f>+F89/$F$73</f>
        <v>0.87370729456818497</v>
      </c>
      <c r="J89" s="1"/>
      <c r="K89" s="1"/>
    </row>
    <row r="90" spans="1:11" s="2" customFormat="1" x14ac:dyDescent="0.25">
      <c r="A90" s="1"/>
      <c r="C90" s="17" t="s">
        <v>150</v>
      </c>
      <c r="D90" s="17"/>
      <c r="E90" s="38"/>
      <c r="F90" s="57">
        <f t="shared" si="2"/>
        <v>0</v>
      </c>
      <c r="G90" s="58">
        <f t="shared" ref="G90:G98" si="3">+F90/$F$73</f>
        <v>0</v>
      </c>
      <c r="J90" s="1"/>
      <c r="K90" s="1"/>
    </row>
    <row r="91" spans="1:11" s="2" customFormat="1" x14ac:dyDescent="0.25">
      <c r="A91" s="1"/>
      <c r="C91" s="17" t="s">
        <v>151</v>
      </c>
      <c r="D91" s="17"/>
      <c r="E91" s="38"/>
      <c r="F91" s="57">
        <f t="shared" si="2"/>
        <v>0</v>
      </c>
      <c r="G91" s="58">
        <f t="shared" si="3"/>
        <v>0</v>
      </c>
      <c r="J91" s="1"/>
      <c r="K91" s="1"/>
    </row>
    <row r="92" spans="1:11" s="2" customFormat="1" x14ac:dyDescent="0.25">
      <c r="A92" s="1"/>
      <c r="C92" s="17" t="s">
        <v>152</v>
      </c>
      <c r="D92" s="17"/>
      <c r="E92" s="38"/>
      <c r="F92" s="57">
        <f t="shared" si="2"/>
        <v>0</v>
      </c>
      <c r="G92" s="58">
        <f t="shared" si="3"/>
        <v>0</v>
      </c>
      <c r="J92" s="1"/>
      <c r="K92" s="1"/>
    </row>
    <row r="93" spans="1:11" s="2" customFormat="1" x14ac:dyDescent="0.25">
      <c r="A93" s="1"/>
      <c r="C93" s="17" t="s">
        <v>153</v>
      </c>
      <c r="D93" s="17"/>
      <c r="E93" s="38"/>
      <c r="F93" s="57">
        <f t="shared" si="2"/>
        <v>0</v>
      </c>
      <c r="G93" s="58">
        <f t="shared" si="3"/>
        <v>0</v>
      </c>
      <c r="J93" s="1"/>
      <c r="K93" s="1"/>
    </row>
    <row r="94" spans="1:11" s="2" customFormat="1" x14ac:dyDescent="0.25">
      <c r="A94" s="1"/>
      <c r="C94" s="17" t="s">
        <v>154</v>
      </c>
      <c r="D94" s="17"/>
      <c r="E94" s="38"/>
      <c r="F94" s="57">
        <f t="shared" si="2"/>
        <v>0</v>
      </c>
      <c r="G94" s="58">
        <f t="shared" si="3"/>
        <v>0</v>
      </c>
      <c r="J94" s="1"/>
      <c r="K94" s="1"/>
    </row>
    <row r="95" spans="1:11" s="2" customFormat="1" x14ac:dyDescent="0.25">
      <c r="A95" s="1"/>
      <c r="C95" s="17" t="s">
        <v>155</v>
      </c>
      <c r="D95" s="17"/>
      <c r="E95" s="38"/>
      <c r="F95" s="57">
        <f t="shared" si="2"/>
        <v>0</v>
      </c>
      <c r="G95" s="58">
        <f t="shared" si="3"/>
        <v>0</v>
      </c>
      <c r="J95" s="1"/>
      <c r="K95" s="1"/>
    </row>
    <row r="96" spans="1:11" s="2" customFormat="1" x14ac:dyDescent="0.25">
      <c r="A96" s="1"/>
      <c r="C96" s="17" t="s">
        <v>156</v>
      </c>
      <c r="D96" s="17"/>
      <c r="E96" s="38"/>
      <c r="F96" s="57">
        <f t="shared" si="2"/>
        <v>0</v>
      </c>
      <c r="G96" s="58">
        <f t="shared" si="3"/>
        <v>0</v>
      </c>
      <c r="J96" s="1"/>
      <c r="K96" s="1"/>
    </row>
    <row r="97" spans="1:11" s="2" customFormat="1" x14ac:dyDescent="0.25">
      <c r="A97" s="1"/>
      <c r="C97" s="17" t="s">
        <v>157</v>
      </c>
      <c r="D97" s="17"/>
      <c r="E97" s="38"/>
      <c r="F97" s="57">
        <f t="shared" si="2"/>
        <v>0</v>
      </c>
      <c r="G97" s="58">
        <f t="shared" si="3"/>
        <v>0</v>
      </c>
      <c r="J97" s="1"/>
      <c r="K97" s="1"/>
    </row>
    <row r="98" spans="1:11" s="2" customFormat="1" x14ac:dyDescent="0.25">
      <c r="A98" s="1"/>
      <c r="C98" s="17" t="s">
        <v>158</v>
      </c>
      <c r="D98" s="17"/>
      <c r="E98" s="38"/>
      <c r="F98" s="57">
        <f t="shared" si="2"/>
        <v>0</v>
      </c>
      <c r="G98" s="58">
        <f t="shared" si="3"/>
        <v>0</v>
      </c>
      <c r="J98" s="1"/>
      <c r="K98" s="1"/>
    </row>
    <row r="99" spans="1:11" s="2" customFormat="1" x14ac:dyDescent="0.25">
      <c r="A99" s="1"/>
      <c r="C99" s="17" t="s">
        <v>159</v>
      </c>
      <c r="D99" s="17"/>
      <c r="E99" s="38"/>
      <c r="F99" s="60">
        <f>SUM(F87:F98)</f>
        <v>188108120.59999999</v>
      </c>
      <c r="G99" s="61">
        <f>SUM(G87:G98)</f>
        <v>0.87370729456818497</v>
      </c>
      <c r="J99" s="1"/>
      <c r="K99" s="1"/>
    </row>
    <row r="100" spans="1:11" s="2" customFormat="1" x14ac:dyDescent="0.25">
      <c r="A100" s="1"/>
      <c r="E100" s="3"/>
      <c r="G100" s="8"/>
      <c r="J100" s="1"/>
      <c r="K100" s="1"/>
    </row>
    <row r="101" spans="1:11" x14ac:dyDescent="0.25">
      <c r="E101" s="1" t="s">
        <v>149</v>
      </c>
      <c r="F101" s="1" t="s">
        <v>17</v>
      </c>
      <c r="G101" s="62">
        <f>H101/$F$73</f>
        <v>0.13632510905749906</v>
      </c>
      <c r="H101" s="1">
        <f t="shared" ref="H101:H110" si="4">SUMIF($H$7:$H$60,F101,$F$7:$F$60)</f>
        <v>29350630.600000001</v>
      </c>
    </row>
    <row r="102" spans="1:11" x14ac:dyDescent="0.25">
      <c r="E102" s="1" t="s">
        <v>149</v>
      </c>
      <c r="F102" s="1" t="s">
        <v>20</v>
      </c>
      <c r="G102" s="63">
        <f t="shared" ref="G102:G110" si="5">H102/$F$73</f>
        <v>0</v>
      </c>
      <c r="H102" s="1">
        <f t="shared" si="4"/>
        <v>0</v>
      </c>
      <c r="K102" s="23" t="s">
        <v>16</v>
      </c>
    </row>
    <row r="103" spans="1:11" x14ac:dyDescent="0.25">
      <c r="E103" s="1" t="s">
        <v>149</v>
      </c>
      <c r="F103" s="23" t="s">
        <v>16</v>
      </c>
      <c r="G103" s="62">
        <f>H103/$F$73</f>
        <v>0.64207853657563885</v>
      </c>
      <c r="H103" s="1">
        <f t="shared" si="4"/>
        <v>138238730</v>
      </c>
      <c r="K103" s="1" t="s">
        <v>26</v>
      </c>
    </row>
    <row r="104" spans="1:11" x14ac:dyDescent="0.25">
      <c r="E104" s="1" t="s">
        <v>149</v>
      </c>
      <c r="F104" s="1" t="s">
        <v>26</v>
      </c>
      <c r="G104" s="63">
        <f t="shared" si="5"/>
        <v>0</v>
      </c>
      <c r="H104" s="1">
        <f t="shared" si="4"/>
        <v>0</v>
      </c>
      <c r="K104" s="1" t="s">
        <v>26</v>
      </c>
    </row>
    <row r="105" spans="1:11" x14ac:dyDescent="0.25">
      <c r="E105" s="1" t="s">
        <v>151</v>
      </c>
      <c r="F105" s="1" t="s">
        <v>29</v>
      </c>
      <c r="G105" s="62">
        <f t="shared" si="5"/>
        <v>0</v>
      </c>
      <c r="H105" s="1">
        <f t="shared" si="4"/>
        <v>0</v>
      </c>
      <c r="K105" s="1" t="s">
        <v>17</v>
      </c>
    </row>
    <row r="106" spans="1:11" x14ac:dyDescent="0.25">
      <c r="E106" s="1" t="s">
        <v>151</v>
      </c>
      <c r="F106" s="64" t="s">
        <v>32</v>
      </c>
      <c r="G106" s="63">
        <f t="shared" si="5"/>
        <v>0</v>
      </c>
      <c r="H106" s="1">
        <f t="shared" si="4"/>
        <v>0</v>
      </c>
      <c r="K106" s="1" t="s">
        <v>29</v>
      </c>
    </row>
    <row r="107" spans="1:11" x14ac:dyDescent="0.25">
      <c r="E107" s="1" t="s">
        <v>152</v>
      </c>
      <c r="F107" s="1" t="s">
        <v>35</v>
      </c>
      <c r="G107" s="63">
        <f t="shared" si="5"/>
        <v>0</v>
      </c>
      <c r="H107" s="1">
        <f t="shared" si="4"/>
        <v>0</v>
      </c>
      <c r="K107" s="1" t="s">
        <v>38</v>
      </c>
    </row>
    <row r="108" spans="1:11" x14ac:dyDescent="0.25">
      <c r="E108" s="1" t="s">
        <v>149</v>
      </c>
      <c r="F108" s="1" t="s">
        <v>38</v>
      </c>
      <c r="G108" s="62">
        <f t="shared" si="5"/>
        <v>9.5303648935047044E-2</v>
      </c>
      <c r="H108" s="1">
        <f t="shared" si="4"/>
        <v>20518760</v>
      </c>
    </row>
    <row r="109" spans="1:11" x14ac:dyDescent="0.25">
      <c r="E109" s="1" t="s">
        <v>152</v>
      </c>
      <c r="F109" s="1" t="s">
        <v>41</v>
      </c>
      <c r="G109" s="63">
        <f t="shared" si="5"/>
        <v>0</v>
      </c>
      <c r="H109" s="1">
        <f t="shared" si="4"/>
        <v>0</v>
      </c>
    </row>
    <row r="110" spans="1:11" x14ac:dyDescent="0.25">
      <c r="E110" s="1" t="s">
        <v>149</v>
      </c>
      <c r="F110" s="1" t="s">
        <v>44</v>
      </c>
      <c r="G110" s="63">
        <f t="shared" si="5"/>
        <v>0</v>
      </c>
      <c r="H110" s="1">
        <f t="shared" si="4"/>
        <v>0</v>
      </c>
    </row>
    <row r="111" spans="1:11" x14ac:dyDescent="0.25">
      <c r="G111" s="62">
        <f>SUM(G101:G110)</f>
        <v>0.87370729456818497</v>
      </c>
      <c r="H111" s="1">
        <f>SUM(H101:H110)</f>
        <v>188108120.59999999</v>
      </c>
    </row>
    <row r="112" spans="1:11" x14ac:dyDescent="0.25">
      <c r="H112" s="66">
        <f>H111-F61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2025-08-05T07:05:58Z</dcterms:created>
  <dcterms:modified xsi:type="dcterms:W3CDTF">2025-08-05T07:06:08Z</dcterms:modified>
</cp:coreProperties>
</file>