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3. June 2024\8. Website Upload- Monthly Portfolio\"/>
    </mc:Choice>
  </mc:AlternateContent>
  <xr:revisionPtr revIDLastSave="0" documentId="8_{BD6A6A1B-0C42-4F90-AF18-CFD02562629F}" xr6:coauthVersionLast="47" xr6:coauthVersionMax="47" xr10:uidLastSave="{00000000-0000-0000-0000-000000000000}"/>
  <bookViews>
    <workbookView xWindow="-120" yWindow="-120" windowWidth="20730" windowHeight="11160" xr2:uid="{4AB58F81-3E52-4E54-A37B-D5F5FD775C12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F125" i="1"/>
  <c r="F124" i="1"/>
  <c r="F123" i="1"/>
  <c r="F122" i="1"/>
  <c r="F121" i="1"/>
  <c r="G121" i="1" s="1"/>
  <c r="F120" i="1"/>
  <c r="G120" i="1" s="1"/>
  <c r="F119" i="1"/>
  <c r="F118" i="1"/>
  <c r="F117" i="1"/>
  <c r="F116" i="1"/>
  <c r="F100" i="1"/>
  <c r="F102" i="1" s="1"/>
  <c r="F90" i="1"/>
  <c r="G88" i="1" l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98" i="1"/>
  <c r="G85" i="1"/>
  <c r="G77" i="1"/>
  <c r="G69" i="1"/>
  <c r="G61" i="1"/>
  <c r="G53" i="1"/>
  <c r="G45" i="1"/>
  <c r="G37" i="1"/>
  <c r="G29" i="1"/>
  <c r="G21" i="1"/>
  <c r="G13" i="1"/>
  <c r="G50" i="1"/>
  <c r="G18" i="1"/>
  <c r="G89" i="1"/>
  <c r="G73" i="1"/>
  <c r="G57" i="1"/>
  <c r="G49" i="1"/>
  <c r="G41" i="1"/>
  <c r="G25" i="1"/>
  <c r="G9" i="1"/>
  <c r="G94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9" i="1"/>
  <c r="G51" i="1"/>
  <c r="G43" i="1"/>
  <c r="G35" i="1"/>
  <c r="G27" i="1"/>
  <c r="G19" i="1"/>
  <c r="G11" i="1"/>
  <c r="G82" i="1"/>
  <c r="G74" i="1"/>
  <c r="G66" i="1"/>
  <c r="G58" i="1"/>
  <c r="G42" i="1"/>
  <c r="G34" i="1"/>
  <c r="G26" i="1"/>
  <c r="G10" i="1"/>
  <c r="G81" i="1"/>
  <c r="G33" i="1"/>
  <c r="G65" i="1"/>
  <c r="G17" i="1"/>
  <c r="G122" i="1"/>
  <c r="G123" i="1"/>
  <c r="G116" i="1"/>
  <c r="G125" i="1"/>
  <c r="G124" i="1"/>
  <c r="G126" i="1"/>
  <c r="G90" i="1"/>
  <c r="G117" i="1"/>
  <c r="G118" i="1"/>
  <c r="G119" i="1"/>
  <c r="G127" i="1"/>
  <c r="G100" i="1"/>
</calcChain>
</file>

<file path=xl/sharedStrings.xml><?xml version="1.0" encoding="utf-8"?>
<sst xmlns="http://schemas.openxmlformats.org/spreadsheetml/2006/main" count="330" uniqueCount="283">
  <si>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</si>
  <si>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</si>
  <si>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</si>
  <si>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</si>
  <si>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</si>
  <si>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</si>
  <si>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</si>
  <si>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</si>
  <si>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</si>
  <si>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</si>
  <si>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</si>
  <si>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</si>
  <si>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</si>
  <si>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</si>
  <si>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</si>
  <si>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</si>
  <si>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</si>
  <si>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</si>
  <si>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</si>
  <si>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</si>
  <si>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</si>
  <si>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</si>
  <si>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</si>
  <si>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</si>
  <si>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</si>
  <si>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</si>
  <si>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</si>
  <si>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</si>
  <si>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</si>
  <si>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</si>
  <si>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</si>
  <si>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</si>
  <si>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</si>
  <si>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</si>
  <si>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</si>
  <si>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</si>
  <si>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</si>
  <si>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</si>
  <si>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</si>
  <si>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</si>
  <si>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</si>
  <si>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</si>
  <si>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</si>
  <si>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</si>
  <si>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</si>
  <si>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</si>
  <si>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</si>
  <si>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</si>
  <si>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</si>
  <si>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</si>
  <si>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</si>
  <si>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</si>
  <si>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</si>
  <si>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</si>
  <si>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</si>
  <si>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</si>
  <si>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</si>
  <si>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</si>
  <si>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</si>
  <si>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</si>
  <si>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</si>
  <si>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</si>
  <si>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</si>
  <si>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</si>
  <si>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</si>
  <si>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</si>
  <si>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</si>
  <si>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</si>
  <si>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</si>
  <si>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</si>
  <si>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</si>
  <si>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</si>
  <si>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</si>
  <si>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</si>
  <si>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</si>
  <si>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</si>
  <si>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</si>
  <si>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</si>
  <si>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</si>
  <si>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</si>
  <si>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</si>
  <si>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</si>
  <si>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</si>
  <si>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</si>
  <si>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</si>
  <si>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</si>
  <si>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</si>
  <si>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</si>
  <si>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</si>
  <si>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</si>
  <si>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</si>
  <si>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</si>
  <si>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</si>
  <si>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</si>
  <si>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</si>
  <si>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</si>
  <si>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</si>
  <si>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</si>
  <si>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</si>
  <si>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</si>
  <si>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</si>
  <si>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</si>
  <si>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</si>
  <si>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</si>
  <si>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</si>
  <si>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</si>
  <si>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</si>
  <si>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</si>
  <si>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</si>
  <si>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</si>
  <si>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</si>
  <si>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Manufacture of engines and turbines, except aircraft, vehicle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</si>
  <si>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</si>
  <si>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</si>
  <si>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</si>
  <si>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</si>
  <si>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</si>
  <si>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</si>
  <si>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</si>
  <si>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</si>
  <si>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</si>
  <si>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</si>
  <si>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</si>
  <si>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</si>
  <si>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</si>
  <si>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</si>
  <si>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</si>
  <si>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</si>
  <si>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</si>
  <si>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</si>
  <si>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</si>
  <si>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</si>
  <si>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</si>
  <si>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</si>
  <si>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</si>
  <si>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</si>
  <si>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</si>
  <si>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</si>
  <si>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</si>
  <si>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</si>
  <si>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</si>
  <si>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</si>
  <si>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</si>
  <si>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</si>
  <si>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</si>
  <si>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</si>
  <si>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</si>
  <si>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</si>
  <si>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</si>
  <si>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</si>
  <si>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</si>
  <si>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</si>
  <si>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</si>
  <si>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</si>
  <si>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</si>
  <si>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</si>
  <si>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</si>
  <si>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</si>
  <si>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</si>
  <si>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</si>
  <si>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</si>
  <si>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</si>
  <si>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</si>
  <si>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</si>
  <si>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</si>
  <si>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</si>
  <si>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</si>
  <si>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</si>
  <si>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</si>
  <si>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</si>
  <si>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</si>
  <si>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</si>
  <si>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</si>
  <si>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</si>
  <si>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</si>
  <si>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</si>
  <si>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</si>
  <si>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</si>
  <si>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</si>
  <si>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</si>
  <si>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</si>
  <si>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</si>
  <si>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</si>
  <si>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</si>
  <si>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</si>
  <si>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</si>
  <si>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</si>
  <si>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</si>
  <si>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</si>
  <si>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</si>
  <si>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INE591G01017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</si>
  <si>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</si>
  <si>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</si>
  <si>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</si>
  <si>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</si>
  <si>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</si>
  <si>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</si>
  <si>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</si>
  <si>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</si>
  <si>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</si>
  <si>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TRANSPORT FINANCE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</si>
  <si>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</si>
  <si>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</si>
  <si>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</si>
  <si>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</si>
  <si>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</si>
  <si>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</si>
  <si>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</si>
  <si>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</si>
  <si>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</si>
  <si>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</si>
  <si>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</si>
  <si>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</si>
  <si>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</si>
  <si>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</si>
  <si>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02A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</si>
  <si>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</si>
  <si>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</si>
  <si>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</si>
  <si>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</si>
  <si>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</si>
  <si>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</si>
  <si>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</si>
  <si>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</si>
  <si>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</si>
  <si>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</si>
  <si>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</si>
  <si>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NCA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</si>
  <si>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</si>
  <si>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</si>
  <si>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</si>
  <si>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</si>
  <si>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</si>
  <si>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</si>
  <si>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</si>
  <si>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</si>
  <si>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</si>
  <si>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</si>
  <si>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</si>
  <si>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</si>
  <si>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</si>
  <si>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</si>
  <si>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</si>
  <si>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</si>
  <si>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</si>
  <si>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</si>
  <si>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</si>
  <si>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</si>
  <si>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</si>
  <si>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</si>
  <si>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</si>
  <si>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Average Maturity of Portfolio (in yrs)</t>
  </si>
  <si>
    <t>SDL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</si>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</sst>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03835BBF-DEBD-4113-8F5B-F10FB61CA27F}"/>
    <cellStyle name="Normal" xfId="0" builtinId="0"/>
    <cellStyle name="Normal 2" xfId="2" xr:uid="{0A319D51-A015-4664-81AF-6F73E1FFFF6A}"/>
    <cellStyle name="Percent" xfId="1" builtinId="5"/>
    <cellStyle name="Percent 2" xfId="4" xr:uid="{C2B046C3-E0C0-4D84-BD9E-20CFE7AD7F4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41FF6-2D10-41F5-8296-11EFE53515D7}" name="Table134567685" displayName="Table134567685" ref="B6:H89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25619662-3E62-426F-9582-4BA482514245}" name="ISIN No." dataDxfId="6"/>
    <tableColumn id="2" xr3:uid="{E7E01A1B-5978-45FD-B0EC-D3C6A5C6B466}" name="Name of the Instrument" dataDxfId="5"/>
    <tableColumn id="3" xr3:uid="{CCDE6874-62D9-44FD-9619-231B12D95796}" name="Industry " dataDxfId="4"/>
    <tableColumn id="4" xr3:uid="{F487613F-8D01-47F6-950D-0EB692C7845C}" name="Quantity" dataDxfId="3"/>
    <tableColumn id="5" xr3:uid="{805ADBDC-B99C-4B74-A47D-6BB126C60525}" name="Market Value" dataDxfId="2"/>
    <tableColumn id="6" xr3:uid="{5A608B78-3A06-4531-ADB1-8D6367D60C01}" name="% of Portfolio" dataDxfId="1" dataCellStyle="Percent">
      <calculatedColumnFormula>+F7/$F$102</calculatedColumnFormula>
    </tableColumn>
    <tableColumn id="7" xr3:uid="{546A2602-6418-4AA2-B3A9-1175845B31D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F4FB-A8F4-4CA9-A9E1-DF134F42337D}">
  <sheetPr>
    <tabColor rgb="FF7030A0"/>
  </sheetPr>
  <dimension ref="A2:H138"/>
  <sheetViews>
    <sheetView showGridLines="0" tabSelected="1" zoomScaleNormal="100" zoomScaleSheetLayoutView="89" workbookViewId="0">
      <selection activeCell="C12" sqref="C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5994589.2000000002</v>
      </c>
      <c r="G7" s="17">
        <f t="shared" ref="G7:G70" si="0">+F7/$F$102</f>
        <v>8.1293744399227211E-4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158344</v>
      </c>
      <c r="F8" s="16">
        <v>495743395.19999999</v>
      </c>
      <c r="G8" s="17">
        <f t="shared" si="0"/>
        <v>6.7228688259395458E-2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42867838</v>
      </c>
      <c r="G9" s="17">
        <f t="shared" si="0"/>
        <v>5.8133876218231587E-3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14900</v>
      </c>
      <c r="F10" s="16">
        <v>35473920</v>
      </c>
      <c r="G10" s="17">
        <f t="shared" si="0"/>
        <v>4.8106845842224412E-3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191615</v>
      </c>
      <c r="F11" s="16">
        <v>300212801.25</v>
      </c>
      <c r="G11" s="17">
        <f t="shared" si="0"/>
        <v>4.0712419009785519E-2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67000</v>
      </c>
      <c r="F12" s="16">
        <v>40246900</v>
      </c>
      <c r="G12" s="17">
        <f t="shared" si="0"/>
        <v>5.4579573216814543E-3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72221</v>
      </c>
      <c r="F13" s="16">
        <v>256272607.44999999</v>
      </c>
      <c r="G13" s="17">
        <f t="shared" si="0"/>
        <v>3.4753607213925168E-2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63500</v>
      </c>
      <c r="F14" s="16">
        <v>33362900</v>
      </c>
      <c r="G14" s="17">
        <f t="shared" si="0"/>
        <v>4.524405216986307E-3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10982</v>
      </c>
      <c r="F15" s="16">
        <v>32035043.100000001</v>
      </c>
      <c r="G15" s="17">
        <f t="shared" si="0"/>
        <v>4.3443320613022612E-3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162000</v>
      </c>
      <c r="F16" s="16">
        <v>44614800</v>
      </c>
      <c r="G16" s="17">
        <f t="shared" si="0"/>
        <v>6.0502964033342637E-3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19</v>
      </c>
      <c r="E17" s="16">
        <v>199150</v>
      </c>
      <c r="F17" s="16">
        <v>60531642.5</v>
      </c>
      <c r="G17" s="17">
        <f t="shared" si="0"/>
        <v>8.2088091598676999E-3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43617</v>
      </c>
      <c r="F18" s="16">
        <v>107867021.84999999</v>
      </c>
      <c r="G18" s="17">
        <f t="shared" si="0"/>
        <v>1.4628048413025126E-2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158440</v>
      </c>
      <c r="F19" s="16">
        <v>109886062</v>
      </c>
      <c r="G19" s="17">
        <f t="shared" si="0"/>
        <v>1.4901854220912475E-2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43</v>
      </c>
      <c r="E20" s="16">
        <v>316313</v>
      </c>
      <c r="F20" s="16">
        <v>532607829.39999998</v>
      </c>
      <c r="G20" s="17">
        <f t="shared" si="0"/>
        <v>7.2227943072847772E-2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73305</v>
      </c>
      <c r="F21" s="16">
        <v>111485909.25</v>
      </c>
      <c r="G21" s="17">
        <f t="shared" si="0"/>
        <v>1.5118812496250685E-2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56</v>
      </c>
      <c r="E22" s="16">
        <v>33690</v>
      </c>
      <c r="F22" s="16">
        <v>49888152</v>
      </c>
      <c r="G22" s="17">
        <f t="shared" si="0"/>
        <v>6.7654255227994533E-3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43</v>
      </c>
      <c r="E23" s="16">
        <v>239450</v>
      </c>
      <c r="F23" s="16">
        <v>203281077.5</v>
      </c>
      <c r="G23" s="17">
        <f t="shared" si="0"/>
        <v>2.7567326807789425E-2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10190</v>
      </c>
      <c r="F24" s="16">
        <v>47617360.5</v>
      </c>
      <c r="G24" s="17">
        <f t="shared" si="0"/>
        <v>6.4574792438702186E-3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69267</v>
      </c>
      <c r="F25" s="16">
        <v>44400147</v>
      </c>
      <c r="G25" s="17">
        <f t="shared" si="0"/>
        <v>6.0211869088646047E-3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28</v>
      </c>
      <c r="E26" s="16">
        <v>83000</v>
      </c>
      <c r="F26" s="16">
        <v>42732550</v>
      </c>
      <c r="G26" s="17">
        <f t="shared" si="0"/>
        <v>5.7950409633193822E-3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71</v>
      </c>
      <c r="E27" s="16">
        <v>412350</v>
      </c>
      <c r="F27" s="16">
        <v>71753023.5</v>
      </c>
      <c r="G27" s="17">
        <f t="shared" si="0"/>
        <v>9.7305616075922981E-3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56</v>
      </c>
      <c r="E28" s="16">
        <v>5765</v>
      </c>
      <c r="F28" s="16">
        <v>36909547.75</v>
      </c>
      <c r="G28" s="17">
        <f t="shared" si="0"/>
        <v>5.0053727462752102E-3</v>
      </c>
      <c r="H28" s="18"/>
    </row>
    <row r="29" spans="1:8" x14ac:dyDescent="0.25">
      <c r="A29" s="13"/>
      <c r="B29" s="14" t="s">
        <v>74</v>
      </c>
      <c r="C29" s="15" t="s">
        <v>75</v>
      </c>
      <c r="D29" s="15" t="s">
        <v>43</v>
      </c>
      <c r="E29" s="16">
        <v>404816</v>
      </c>
      <c r="F29" s="16">
        <v>485617273.60000002</v>
      </c>
      <c r="G29" s="17">
        <f t="shared" si="0"/>
        <v>6.5855465985705894E-2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43</v>
      </c>
      <c r="E30" s="16">
        <v>55206</v>
      </c>
      <c r="F30" s="16">
        <v>80849187</v>
      </c>
      <c r="G30" s="17">
        <f t="shared" si="0"/>
        <v>1.0964109338573731E-2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39098</v>
      </c>
      <c r="F31" s="16">
        <v>112080281.7</v>
      </c>
      <c r="G31" s="17">
        <f t="shared" si="0"/>
        <v>1.519941645494771E-2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2000</v>
      </c>
      <c r="F32" s="16">
        <v>16981800</v>
      </c>
      <c r="G32" s="17">
        <f t="shared" si="0"/>
        <v>2.3029336332818211E-3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37</v>
      </c>
      <c r="E33" s="16">
        <v>24350</v>
      </c>
      <c r="F33" s="16">
        <v>34662225</v>
      </c>
      <c r="G33" s="17">
        <f t="shared" si="0"/>
        <v>4.7006091083914526E-3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16</v>
      </c>
      <c r="E34" s="16">
        <v>116000</v>
      </c>
      <c r="F34" s="16">
        <v>43534800</v>
      </c>
      <c r="G34" s="17">
        <f t="shared" si="0"/>
        <v>5.9038355850497253E-3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21810</v>
      </c>
      <c r="F35" s="16">
        <v>32539429.5</v>
      </c>
      <c r="G35" s="17">
        <f t="shared" si="0"/>
        <v>4.4127328435944763E-3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9000</v>
      </c>
      <c r="F36" s="16">
        <v>35939700</v>
      </c>
      <c r="G36" s="17">
        <f t="shared" si="0"/>
        <v>4.8738498804637119E-3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229500</v>
      </c>
      <c r="F37" s="16">
        <v>50386725</v>
      </c>
      <c r="G37" s="17">
        <f t="shared" si="0"/>
        <v>6.8330379390536908E-3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18250</v>
      </c>
      <c r="F38" s="16">
        <v>33843712.5</v>
      </c>
      <c r="G38" s="17">
        <f t="shared" si="0"/>
        <v>4.5896090986450424E-3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9050</v>
      </c>
      <c r="F39" s="16">
        <v>48426550</v>
      </c>
      <c r="G39" s="17">
        <f t="shared" si="0"/>
        <v>6.5672149441639736E-3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477220</v>
      </c>
      <c r="F40" s="16">
        <v>202770778</v>
      </c>
      <c r="G40" s="17">
        <f t="shared" si="0"/>
        <v>2.7498124138955915E-2</v>
      </c>
      <c r="H40" s="18"/>
    </row>
    <row r="41" spans="1:8" outlineLevel="1" x14ac:dyDescent="0.25">
      <c r="A41" s="13"/>
      <c r="B41" s="14" t="s">
        <v>106</v>
      </c>
      <c r="C41" s="15" t="s">
        <v>107</v>
      </c>
      <c r="D41" s="15" t="s">
        <v>108</v>
      </c>
      <c r="E41" s="16">
        <v>85050</v>
      </c>
      <c r="F41" s="16">
        <v>84178237.5</v>
      </c>
      <c r="G41" s="17">
        <f t="shared" si="0"/>
        <v>1.1415568098148313E-2</v>
      </c>
      <c r="H41" s="19"/>
    </row>
    <row r="42" spans="1:8" outlineLevel="1" x14ac:dyDescent="0.25">
      <c r="A42" s="13"/>
      <c r="B42" s="14" t="s">
        <v>109</v>
      </c>
      <c r="C42" s="15" t="s">
        <v>110</v>
      </c>
      <c r="D42" s="15" t="s">
        <v>111</v>
      </c>
      <c r="E42" s="16">
        <v>13950</v>
      </c>
      <c r="F42" s="16">
        <v>77835420</v>
      </c>
      <c r="G42" s="17">
        <f t="shared" si="0"/>
        <v>1.055540676363027E-2</v>
      </c>
      <c r="H42" s="19"/>
    </row>
    <row r="43" spans="1:8" outlineLevel="1" x14ac:dyDescent="0.25">
      <c r="A43" s="13"/>
      <c r="B43" s="14" t="s">
        <v>112</v>
      </c>
      <c r="C43" s="15" t="s">
        <v>113</v>
      </c>
      <c r="D43" s="15" t="s">
        <v>114</v>
      </c>
      <c r="E43" s="16">
        <v>17500</v>
      </c>
      <c r="F43" s="16">
        <v>31892000</v>
      </c>
      <c r="G43" s="17">
        <f t="shared" si="0"/>
        <v>4.3249337191948933E-3</v>
      </c>
      <c r="H43" s="19"/>
    </row>
    <row r="44" spans="1:8" outlineLevel="1" x14ac:dyDescent="0.25">
      <c r="A44" s="13"/>
      <c r="B44" s="14" t="s">
        <v>115</v>
      </c>
      <c r="C44" s="15" t="s">
        <v>116</v>
      </c>
      <c r="D44" s="15" t="s">
        <v>117</v>
      </c>
      <c r="E44" s="16">
        <v>36000</v>
      </c>
      <c r="F44" s="16">
        <v>34981200</v>
      </c>
      <c r="G44" s="17">
        <f t="shared" si="0"/>
        <v>4.7438659042361849E-3</v>
      </c>
      <c r="H44" s="19"/>
    </row>
    <row r="45" spans="1:8" outlineLevel="1" x14ac:dyDescent="0.25">
      <c r="A45" s="13"/>
      <c r="B45" s="14" t="s">
        <v>118</v>
      </c>
      <c r="C45" s="15" t="s">
        <v>119</v>
      </c>
      <c r="D45" s="15" t="s">
        <v>120</v>
      </c>
      <c r="E45" s="16">
        <v>57120</v>
      </c>
      <c r="F45" s="16">
        <v>62686344</v>
      </c>
      <c r="G45" s="17">
        <f t="shared" si="0"/>
        <v>8.5010122569500347E-3</v>
      </c>
      <c r="H45" s="19"/>
    </row>
    <row r="46" spans="1:8" outlineLevel="1" x14ac:dyDescent="0.25">
      <c r="A46" s="13"/>
      <c r="B46" s="14" t="s">
        <v>121</v>
      </c>
      <c r="C46" s="15" t="s">
        <v>122</v>
      </c>
      <c r="D46" s="15" t="s">
        <v>123</v>
      </c>
      <c r="E46" s="16">
        <v>7050</v>
      </c>
      <c r="F46" s="16">
        <v>33253087.5</v>
      </c>
      <c r="G46" s="17">
        <f t="shared" si="0"/>
        <v>4.5095133386456859E-3</v>
      </c>
      <c r="H46" s="19"/>
    </row>
    <row r="47" spans="1:8" outlineLevel="1" x14ac:dyDescent="0.25">
      <c r="A47" s="13"/>
      <c r="B47" s="14" t="s">
        <v>124</v>
      </c>
      <c r="C47" s="15" t="s">
        <v>125</v>
      </c>
      <c r="D47" s="15" t="s">
        <v>126</v>
      </c>
      <c r="E47" s="16">
        <v>55000</v>
      </c>
      <c r="F47" s="16">
        <v>33715000</v>
      </c>
      <c r="G47" s="17">
        <f t="shared" si="0"/>
        <v>4.5721541559844417E-3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129</v>
      </c>
      <c r="E48" s="16">
        <v>52500</v>
      </c>
      <c r="F48" s="16">
        <v>85548750</v>
      </c>
      <c r="G48" s="17">
        <f t="shared" si="0"/>
        <v>1.1601425859462377E-2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248000</v>
      </c>
      <c r="F49" s="16">
        <v>68001600</v>
      </c>
      <c r="G49" s="17">
        <f t="shared" si="0"/>
        <v>9.2218240561646632E-3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135</v>
      </c>
      <c r="E50" s="16">
        <v>13585</v>
      </c>
      <c r="F50" s="16">
        <v>74385346.75</v>
      </c>
      <c r="G50" s="17">
        <f t="shared" si="0"/>
        <v>1.0087535882763052E-2</v>
      </c>
      <c r="H50" s="19"/>
    </row>
    <row r="51" spans="1:8" outlineLevel="1" x14ac:dyDescent="0.25">
      <c r="A51" s="13"/>
      <c r="B51" s="14" t="s">
        <v>136</v>
      </c>
      <c r="C51" s="15" t="s">
        <v>137</v>
      </c>
      <c r="D51" s="15" t="s">
        <v>43</v>
      </c>
      <c r="E51" s="16">
        <v>82237</v>
      </c>
      <c r="F51" s="16">
        <v>148232192.5</v>
      </c>
      <c r="G51" s="17">
        <f t="shared" si="0"/>
        <v>2.010204463857514E-2</v>
      </c>
      <c r="H51" s="19"/>
    </row>
    <row r="52" spans="1:8" outlineLevel="1" x14ac:dyDescent="0.25">
      <c r="A52" s="13"/>
      <c r="B52" s="14" t="s">
        <v>138</v>
      </c>
      <c r="C52" s="15" t="s">
        <v>139</v>
      </c>
      <c r="D52" s="15" t="s">
        <v>43</v>
      </c>
      <c r="E52" s="16">
        <v>166110</v>
      </c>
      <c r="F52" s="16">
        <v>210170677.5</v>
      </c>
      <c r="G52" s="17">
        <f t="shared" si="0"/>
        <v>2.8501638338949753E-2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142</v>
      </c>
      <c r="E53" s="16">
        <v>13420</v>
      </c>
      <c r="F53" s="16">
        <v>34243143</v>
      </c>
      <c r="G53" s="17">
        <f t="shared" si="0"/>
        <v>4.6437766151985627E-3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145</v>
      </c>
      <c r="E54" s="16">
        <v>68500</v>
      </c>
      <c r="F54" s="16">
        <v>30181100</v>
      </c>
      <c r="G54" s="17">
        <f t="shared" si="0"/>
        <v>4.0929153728958044E-3</v>
      </c>
      <c r="H54" s="19"/>
    </row>
    <row r="55" spans="1:8" outlineLevel="1" x14ac:dyDescent="0.25">
      <c r="A55" s="13"/>
      <c r="B55" s="14" t="s">
        <v>146</v>
      </c>
      <c r="C55" s="15" t="s">
        <v>147</v>
      </c>
      <c r="D55" s="15" t="s">
        <v>148</v>
      </c>
      <c r="E55" s="16">
        <v>1200</v>
      </c>
      <c r="F55" s="16">
        <v>3411780</v>
      </c>
      <c r="G55" s="17">
        <f t="shared" si="0"/>
        <v>4.6267786167298236E-4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28</v>
      </c>
      <c r="E56" s="16">
        <v>10100</v>
      </c>
      <c r="F56" s="16">
        <v>42838645</v>
      </c>
      <c r="G56" s="17">
        <f t="shared" si="0"/>
        <v>5.8094287045378067E-3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153</v>
      </c>
      <c r="E57" s="16">
        <v>160700</v>
      </c>
      <c r="F57" s="16">
        <v>49158130</v>
      </c>
      <c r="G57" s="17">
        <f t="shared" si="0"/>
        <v>6.6664258751274949E-3</v>
      </c>
      <c r="H57" s="19"/>
    </row>
    <row r="58" spans="1:8" outlineLevel="1" x14ac:dyDescent="0.25">
      <c r="A58" s="13"/>
      <c r="B58" s="14" t="s">
        <v>154</v>
      </c>
      <c r="C58" s="15" t="s">
        <v>155</v>
      </c>
      <c r="D58" s="15" t="s">
        <v>156</v>
      </c>
      <c r="E58" s="16">
        <v>36000</v>
      </c>
      <c r="F58" s="16">
        <v>29691000</v>
      </c>
      <c r="G58" s="17">
        <f t="shared" si="0"/>
        <v>4.0264519960057565E-3</v>
      </c>
      <c r="H58" s="19"/>
    </row>
    <row r="59" spans="1:8" outlineLevel="1" x14ac:dyDescent="0.25">
      <c r="A59" s="13"/>
      <c r="B59" s="14" t="s">
        <v>157</v>
      </c>
      <c r="C59" s="15" t="s">
        <v>158</v>
      </c>
      <c r="D59" s="15" t="s">
        <v>159</v>
      </c>
      <c r="E59" s="16">
        <v>18715</v>
      </c>
      <c r="F59" s="16">
        <v>63709603</v>
      </c>
      <c r="G59" s="17">
        <f t="shared" si="0"/>
        <v>8.6397783221880131E-3</v>
      </c>
      <c r="H59" s="19"/>
    </row>
    <row r="60" spans="1:8" outlineLevel="1" x14ac:dyDescent="0.25">
      <c r="A60" s="13"/>
      <c r="B60" s="14" t="s">
        <v>160</v>
      </c>
      <c r="C60" s="15" t="s">
        <v>161</v>
      </c>
      <c r="D60" s="15" t="s">
        <v>37</v>
      </c>
      <c r="E60" s="16">
        <v>13720</v>
      </c>
      <c r="F60" s="16">
        <v>97625346</v>
      </c>
      <c r="G60" s="17">
        <f t="shared" si="0"/>
        <v>1.3239155611547357E-2</v>
      </c>
      <c r="H60" s="19"/>
    </row>
    <row r="61" spans="1:8" outlineLevel="1" x14ac:dyDescent="0.25">
      <c r="A61" s="13"/>
      <c r="B61" s="14" t="s">
        <v>162</v>
      </c>
      <c r="C61" s="15" t="s">
        <v>163</v>
      </c>
      <c r="D61" s="15" t="s">
        <v>56</v>
      </c>
      <c r="E61" s="16">
        <v>58881</v>
      </c>
      <c r="F61" s="16">
        <v>95466709.349999994</v>
      </c>
      <c r="G61" s="17">
        <f t="shared" si="0"/>
        <v>1.2946418861419584E-2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15" t="s">
        <v>166</v>
      </c>
      <c r="E62" s="16">
        <v>1342</v>
      </c>
      <c r="F62" s="16">
        <v>37071542.200000003</v>
      </c>
      <c r="G62" s="17">
        <f t="shared" si="0"/>
        <v>5.0273411163720199E-3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16</v>
      </c>
      <c r="E63" s="16">
        <v>152482</v>
      </c>
      <c r="F63" s="16">
        <v>220191632.09999999</v>
      </c>
      <c r="G63" s="17">
        <f t="shared" si="0"/>
        <v>2.9860598719235125E-2</v>
      </c>
      <c r="H63" s="19"/>
    </row>
    <row r="64" spans="1:8" outlineLevel="1" x14ac:dyDescent="0.25">
      <c r="A64" s="13"/>
      <c r="B64" s="14" t="s">
        <v>169</v>
      </c>
      <c r="C64" s="15" t="s">
        <v>170</v>
      </c>
      <c r="D64" s="15" t="s">
        <v>171</v>
      </c>
      <c r="E64" s="16">
        <v>9865</v>
      </c>
      <c r="F64" s="16">
        <v>16478002.75</v>
      </c>
      <c r="G64" s="17">
        <f t="shared" si="0"/>
        <v>2.2346127467220991E-3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174</v>
      </c>
      <c r="E65" s="16">
        <v>59775</v>
      </c>
      <c r="F65" s="16">
        <v>233370566.25</v>
      </c>
      <c r="G65" s="17">
        <f t="shared" si="0"/>
        <v>3.1647818607871275E-2</v>
      </c>
      <c r="H65" s="19"/>
    </row>
    <row r="66" spans="1:8" outlineLevel="1" x14ac:dyDescent="0.25">
      <c r="A66" s="13"/>
      <c r="B66" s="14" t="s">
        <v>175</v>
      </c>
      <c r="C66" s="15" t="s">
        <v>176</v>
      </c>
      <c r="D66" s="15" t="s">
        <v>43</v>
      </c>
      <c r="E66" s="16">
        <v>367500</v>
      </c>
      <c r="F66" s="16">
        <v>43905225</v>
      </c>
      <c r="G66" s="17">
        <f t="shared" si="0"/>
        <v>5.9540696115432902E-3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179</v>
      </c>
      <c r="E67" s="16">
        <v>13800</v>
      </c>
      <c r="F67" s="16">
        <v>161017020</v>
      </c>
      <c r="G67" s="17">
        <f t="shared" si="0"/>
        <v>2.1835818987905386E-2</v>
      </c>
      <c r="H67" s="19"/>
    </row>
    <row r="68" spans="1:8" outlineLevel="1" x14ac:dyDescent="0.25">
      <c r="A68" s="13"/>
      <c r="B68" s="14" t="s">
        <v>180</v>
      </c>
      <c r="C68" s="15" t="s">
        <v>181</v>
      </c>
      <c r="D68" s="15" t="s">
        <v>63</v>
      </c>
      <c r="E68" s="16">
        <v>22000</v>
      </c>
      <c r="F68" s="16">
        <v>52026700</v>
      </c>
      <c r="G68" s="17">
        <f t="shared" si="0"/>
        <v>7.0554380135594182E-3</v>
      </c>
      <c r="H68" s="19"/>
    </row>
    <row r="69" spans="1:8" outlineLevel="1" x14ac:dyDescent="0.25">
      <c r="A69" s="13"/>
      <c r="B69" s="14" t="s">
        <v>182</v>
      </c>
      <c r="C69" s="15" t="s">
        <v>183</v>
      </c>
      <c r="D69" s="15" t="s">
        <v>184</v>
      </c>
      <c r="E69" s="16">
        <v>56000</v>
      </c>
      <c r="F69" s="16">
        <v>26496400</v>
      </c>
      <c r="G69" s="17">
        <f t="shared" si="0"/>
        <v>3.5932263199948441E-3</v>
      </c>
      <c r="H69" s="19"/>
    </row>
    <row r="70" spans="1:8" outlineLevel="1" x14ac:dyDescent="0.25">
      <c r="A70" s="13"/>
      <c r="B70" s="14" t="s">
        <v>185</v>
      </c>
      <c r="C70" s="15" t="s">
        <v>186</v>
      </c>
      <c r="D70" s="15" t="s">
        <v>43</v>
      </c>
      <c r="E70" s="16">
        <v>22000</v>
      </c>
      <c r="F70" s="16">
        <v>12001000</v>
      </c>
      <c r="G70" s="17">
        <f t="shared" si="0"/>
        <v>1.6274780372525371E-3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189</v>
      </c>
      <c r="E71" s="16">
        <v>4911</v>
      </c>
      <c r="F71" s="16">
        <v>59098237.350000001</v>
      </c>
      <c r="G71" s="17">
        <f t="shared" ref="G71:G89" si="1">+F71/$F$102</f>
        <v>8.0144224087544853E-3</v>
      </c>
      <c r="H71" s="19"/>
    </row>
    <row r="72" spans="1:8" x14ac:dyDescent="0.25">
      <c r="A72" s="13"/>
      <c r="B72" s="14" t="s">
        <v>190</v>
      </c>
      <c r="C72" s="15" t="s">
        <v>191</v>
      </c>
      <c r="D72" s="15" t="s">
        <v>28</v>
      </c>
      <c r="E72" s="16">
        <v>7250</v>
      </c>
      <c r="F72" s="16">
        <v>39576300</v>
      </c>
      <c r="G72" s="17">
        <f t="shared" si="1"/>
        <v>5.3670160024762593E-3</v>
      </c>
      <c r="H72" s="19"/>
    </row>
    <row r="73" spans="1:8" x14ac:dyDescent="0.25">
      <c r="A73" s="13"/>
      <c r="B73" s="14" t="s">
        <v>192</v>
      </c>
      <c r="C73" s="15" t="s">
        <v>193</v>
      </c>
      <c r="D73" s="15" t="s">
        <v>194</v>
      </c>
      <c r="E73" s="16">
        <v>15000</v>
      </c>
      <c r="F73" s="16">
        <v>36540750</v>
      </c>
      <c r="G73" s="17">
        <f t="shared" si="1"/>
        <v>4.9553593941951213E-3</v>
      </c>
      <c r="H73" s="19"/>
    </row>
    <row r="74" spans="1:8" x14ac:dyDescent="0.25">
      <c r="A74" s="13"/>
      <c r="B74" s="14" t="s">
        <v>195</v>
      </c>
      <c r="C74" s="15" t="s">
        <v>196</v>
      </c>
      <c r="D74" s="15" t="s">
        <v>174</v>
      </c>
      <c r="E74" s="16">
        <v>41400</v>
      </c>
      <c r="F74" s="16">
        <v>59216490</v>
      </c>
      <c r="G74" s="17">
        <f t="shared" si="1"/>
        <v>8.0304588716094069E-3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56</v>
      </c>
      <c r="E75" s="16">
        <v>10500</v>
      </c>
      <c r="F75" s="16">
        <v>29308650</v>
      </c>
      <c r="G75" s="17">
        <f t="shared" si="1"/>
        <v>3.9746007979769666E-3</v>
      </c>
      <c r="H75" s="19"/>
    </row>
    <row r="76" spans="1:8" x14ac:dyDescent="0.25">
      <c r="A76" s="13"/>
      <c r="B76" s="14" t="s">
        <v>199</v>
      </c>
      <c r="C76" s="15" t="s">
        <v>200</v>
      </c>
      <c r="D76" s="15" t="s">
        <v>37</v>
      </c>
      <c r="E76" s="16">
        <v>18500</v>
      </c>
      <c r="F76" s="16">
        <v>53862750</v>
      </c>
      <c r="G76" s="17">
        <f t="shared" si="1"/>
        <v>7.3044281852365717E-3</v>
      </c>
      <c r="H76" s="19"/>
    </row>
    <row r="77" spans="1:8" x14ac:dyDescent="0.25">
      <c r="A77" s="13"/>
      <c r="B77" s="14" t="s">
        <v>201</v>
      </c>
      <c r="C77" s="15" t="s">
        <v>202</v>
      </c>
      <c r="D77" s="15" t="s">
        <v>145</v>
      </c>
      <c r="E77" s="16">
        <v>231050</v>
      </c>
      <c r="F77" s="16">
        <v>87417767.5</v>
      </c>
      <c r="G77" s="17">
        <f t="shared" si="1"/>
        <v>1.18548868154236E-2</v>
      </c>
      <c r="H77" s="19"/>
    </row>
    <row r="78" spans="1:8" x14ac:dyDescent="0.25">
      <c r="B78" s="14" t="s">
        <v>203</v>
      </c>
      <c r="C78" s="15" t="s">
        <v>204</v>
      </c>
      <c r="D78" s="15" t="s">
        <v>205</v>
      </c>
      <c r="E78" s="16">
        <v>214260</v>
      </c>
      <c r="F78" s="16">
        <v>70909347</v>
      </c>
      <c r="G78" s="17">
        <f t="shared" si="1"/>
        <v>9.6161490607798578E-3</v>
      </c>
      <c r="H78" s="19"/>
    </row>
    <row r="79" spans="1:8" x14ac:dyDescent="0.25">
      <c r="B79" s="14" t="s">
        <v>206</v>
      </c>
      <c r="C79" s="15" t="s">
        <v>207</v>
      </c>
      <c r="D79" s="15" t="s">
        <v>208</v>
      </c>
      <c r="E79" s="16">
        <v>310500</v>
      </c>
      <c r="F79" s="16">
        <v>62273880</v>
      </c>
      <c r="G79" s="17">
        <f t="shared" si="1"/>
        <v>8.4450772431047434E-3</v>
      </c>
      <c r="H79" s="19"/>
    </row>
    <row r="80" spans="1:8" x14ac:dyDescent="0.25">
      <c r="B80" s="14" t="s">
        <v>209</v>
      </c>
      <c r="C80" s="15" t="s">
        <v>210</v>
      </c>
      <c r="D80" s="15" t="s">
        <v>211</v>
      </c>
      <c r="E80" s="16">
        <v>390000</v>
      </c>
      <c r="F80" s="16">
        <v>74220900</v>
      </c>
      <c r="G80" s="17">
        <f t="shared" si="1"/>
        <v>1.006523495168043E-2</v>
      </c>
      <c r="H80" s="19"/>
    </row>
    <row r="81" spans="1:8" x14ac:dyDescent="0.25">
      <c r="B81" s="14" t="s">
        <v>212</v>
      </c>
      <c r="C81" s="15" t="s">
        <v>213</v>
      </c>
      <c r="D81" s="15" t="s">
        <v>214</v>
      </c>
      <c r="E81" s="16">
        <v>13950</v>
      </c>
      <c r="F81" s="16">
        <v>45044550</v>
      </c>
      <c r="G81" s="17">
        <f t="shared" si="1"/>
        <v>6.1085756039433187E-3</v>
      </c>
      <c r="H81" s="19"/>
    </row>
    <row r="82" spans="1:8" x14ac:dyDescent="0.25">
      <c r="A82" s="20" t="s">
        <v>215</v>
      </c>
      <c r="B82" s="14" t="s">
        <v>216</v>
      </c>
      <c r="C82" s="15" t="s">
        <v>217</v>
      </c>
      <c r="D82" s="15" t="s">
        <v>90</v>
      </c>
      <c r="E82" s="16">
        <v>26175</v>
      </c>
      <c r="F82" s="16">
        <v>15575433.75</v>
      </c>
      <c r="G82" s="17">
        <f t="shared" si="1"/>
        <v>2.1122136779274164E-3</v>
      </c>
      <c r="H82" s="19"/>
    </row>
    <row r="83" spans="1:8" x14ac:dyDescent="0.25">
      <c r="B83" s="14" t="s">
        <v>218</v>
      </c>
      <c r="C83" s="15" t="s">
        <v>219</v>
      </c>
      <c r="D83" s="15" t="s">
        <v>220</v>
      </c>
      <c r="E83" s="16">
        <v>320000</v>
      </c>
      <c r="F83" s="16">
        <v>32224000</v>
      </c>
      <c r="G83" s="17">
        <f t="shared" si="1"/>
        <v>4.3699568596305104E-3</v>
      </c>
      <c r="H83" s="19"/>
    </row>
    <row r="84" spans="1:8" x14ac:dyDescent="0.25">
      <c r="B84" s="14" t="s">
        <v>221</v>
      </c>
      <c r="C84" s="15" t="s">
        <v>222</v>
      </c>
      <c r="D84" s="15" t="s">
        <v>223</v>
      </c>
      <c r="E84" s="16">
        <v>13100</v>
      </c>
      <c r="F84" s="16">
        <v>71786035</v>
      </c>
      <c r="G84" s="17">
        <f t="shared" si="1"/>
        <v>9.7350383587985947E-3</v>
      </c>
      <c r="H84" s="19"/>
    </row>
    <row r="85" spans="1:8" x14ac:dyDescent="0.25">
      <c r="B85" s="14" t="s">
        <v>224</v>
      </c>
      <c r="C85" s="15" t="s">
        <v>225</v>
      </c>
      <c r="D85" s="15" t="s">
        <v>226</v>
      </c>
      <c r="E85" s="16">
        <v>40850</v>
      </c>
      <c r="F85" s="16">
        <v>52145025</v>
      </c>
      <c r="G85" s="17">
        <f t="shared" si="1"/>
        <v>7.0714842879330457E-3</v>
      </c>
      <c r="H85" s="19"/>
    </row>
    <row r="86" spans="1:8" x14ac:dyDescent="0.25">
      <c r="A86" s="21" t="s">
        <v>227</v>
      </c>
      <c r="B86" s="14" t="s">
        <v>228</v>
      </c>
      <c r="C86" s="15" t="s">
        <v>229</v>
      </c>
      <c r="D86" s="15" t="s">
        <v>28</v>
      </c>
      <c r="E86" s="16">
        <v>67680</v>
      </c>
      <c r="F86" s="16">
        <v>98785728</v>
      </c>
      <c r="G86" s="17">
        <f t="shared" si="1"/>
        <v>1.3396517183068328E-2</v>
      </c>
      <c r="H86" s="19"/>
    </row>
    <row r="87" spans="1:8" x14ac:dyDescent="0.25">
      <c r="B87" s="14" t="s">
        <v>230</v>
      </c>
      <c r="C87" s="15" t="s">
        <v>231</v>
      </c>
      <c r="D87" s="15" t="s">
        <v>232</v>
      </c>
      <c r="E87" s="16">
        <v>182500</v>
      </c>
      <c r="F87" s="16">
        <v>59933000</v>
      </c>
      <c r="G87" s="17">
        <f t="shared" si="1"/>
        <v>8.1276261317103828E-3</v>
      </c>
      <c r="H87" s="19"/>
    </row>
    <row r="88" spans="1:8" x14ac:dyDescent="0.25">
      <c r="B88" s="14" t="s">
        <v>233</v>
      </c>
      <c r="C88" s="15" t="s">
        <v>234</v>
      </c>
      <c r="D88" s="15" t="s">
        <v>63</v>
      </c>
      <c r="E88" s="16">
        <v>694</v>
      </c>
      <c r="F88" s="16">
        <v>6594145.0999999996</v>
      </c>
      <c r="G88" s="17">
        <f t="shared" si="1"/>
        <v>8.9424434003053366E-4</v>
      </c>
      <c r="H88" s="19"/>
    </row>
    <row r="89" spans="1:8" x14ac:dyDescent="0.25">
      <c r="B89" s="14" t="s">
        <v>235</v>
      </c>
      <c r="C89" s="15" t="s">
        <v>236</v>
      </c>
      <c r="D89" s="15" t="s">
        <v>37</v>
      </c>
      <c r="E89" s="16">
        <v>17290</v>
      </c>
      <c r="F89" s="16">
        <v>27459113.5</v>
      </c>
      <c r="G89" s="17">
        <f t="shared" si="1"/>
        <v>3.7237816968314847E-3</v>
      </c>
      <c r="H89" s="19"/>
    </row>
    <row r="90" spans="1:8" x14ac:dyDescent="0.25">
      <c r="B90" s="22"/>
      <c r="C90" s="22" t="s">
        <v>237</v>
      </c>
      <c r="D90" s="22"/>
      <c r="E90" s="23"/>
      <c r="F90" s="24">
        <f>SUBTOTAL(109,Table134567685[Market Value])</f>
        <v>7059153082.3500013</v>
      </c>
      <c r="G90" s="25">
        <f>+F90/$F$102</f>
        <v>0.95730494151555523</v>
      </c>
      <c r="H90" s="26"/>
    </row>
    <row r="92" spans="1:8" x14ac:dyDescent="0.25">
      <c r="B92" s="27"/>
      <c r="C92" s="27" t="s">
        <v>238</v>
      </c>
      <c r="D92" s="27"/>
      <c r="E92" s="27"/>
      <c r="F92" s="27" t="s">
        <v>11</v>
      </c>
      <c r="G92" s="28" t="s">
        <v>12</v>
      </c>
      <c r="H92" s="27" t="s">
        <v>13</v>
      </c>
    </row>
    <row r="93" spans="1:8" x14ac:dyDescent="0.25">
      <c r="B93" s="29"/>
      <c r="C93" s="22" t="s">
        <v>239</v>
      </c>
      <c r="D93" s="15"/>
      <c r="E93" s="30"/>
      <c r="F93" s="31" t="s">
        <v>240</v>
      </c>
      <c r="G93" s="32">
        <v>0</v>
      </c>
      <c r="H93" s="15"/>
    </row>
    <row r="94" spans="1:8" x14ac:dyDescent="0.25">
      <c r="B94" s="29" t="s">
        <v>241</v>
      </c>
      <c r="C94" s="22" t="s">
        <v>242</v>
      </c>
      <c r="D94" s="22"/>
      <c r="E94" s="23"/>
      <c r="F94" s="16">
        <v>199623019.15000001</v>
      </c>
      <c r="G94" s="32">
        <f>+F94/$F$102</f>
        <v>2.7071250678832402E-2</v>
      </c>
      <c r="H94" s="15"/>
    </row>
    <row r="95" spans="1:8" x14ac:dyDescent="0.25">
      <c r="B95" s="29"/>
      <c r="C95" s="22" t="s">
        <v>243</v>
      </c>
      <c r="D95" s="15"/>
      <c r="E95" s="30"/>
      <c r="F95" s="23" t="s">
        <v>240</v>
      </c>
      <c r="G95" s="32">
        <v>0</v>
      </c>
      <c r="H95" s="15"/>
    </row>
    <row r="96" spans="1:8" x14ac:dyDescent="0.25">
      <c r="B96" s="29"/>
      <c r="C96" s="22" t="s">
        <v>244</v>
      </c>
      <c r="D96" s="15"/>
      <c r="E96" s="30"/>
      <c r="F96" s="23" t="s">
        <v>240</v>
      </c>
      <c r="G96" s="32">
        <v>0</v>
      </c>
      <c r="H96" s="15"/>
    </row>
    <row r="97" spans="1:8" x14ac:dyDescent="0.25">
      <c r="A97" s="33" t="s">
        <v>245</v>
      </c>
      <c r="B97" s="29"/>
      <c r="C97" s="22" t="s">
        <v>246</v>
      </c>
      <c r="D97" s="15"/>
      <c r="E97" s="30"/>
      <c r="F97" s="23" t="s">
        <v>240</v>
      </c>
      <c r="G97" s="32">
        <v>0</v>
      </c>
      <c r="H97" s="15"/>
    </row>
    <row r="98" spans="1:8" x14ac:dyDescent="0.25">
      <c r="B98" s="15" t="s">
        <v>227</v>
      </c>
      <c r="C98" s="15" t="s">
        <v>247</v>
      </c>
      <c r="D98" s="15"/>
      <c r="E98" s="30"/>
      <c r="F98" s="16">
        <v>115209737.51000001</v>
      </c>
      <c r="G98" s="32">
        <f>+F98/$F$102</f>
        <v>1.5623807805612433E-2</v>
      </c>
      <c r="H98" s="15"/>
    </row>
    <row r="99" spans="1:8" x14ac:dyDescent="0.25">
      <c r="B99" s="29"/>
      <c r="C99" s="15"/>
      <c r="D99" s="15"/>
      <c r="E99" s="30"/>
      <c r="F99" s="31"/>
      <c r="G99" s="32"/>
      <c r="H99" s="15"/>
    </row>
    <row r="100" spans="1:8" x14ac:dyDescent="0.25">
      <c r="B100" s="29"/>
      <c r="C100" s="15" t="s">
        <v>248</v>
      </c>
      <c r="D100" s="15"/>
      <c r="E100" s="30"/>
      <c r="F100" s="34">
        <f>SUM(F93:F99)</f>
        <v>314832756.66000003</v>
      </c>
      <c r="G100" s="32">
        <f>+F100/$F$102</f>
        <v>4.2695058484444839E-2</v>
      </c>
      <c r="H100" s="15"/>
    </row>
    <row r="101" spans="1:8" x14ac:dyDescent="0.25">
      <c r="B101" s="29"/>
      <c r="C101" s="15"/>
      <c r="D101" s="15"/>
      <c r="E101" s="30"/>
      <c r="F101" s="34"/>
      <c r="G101" s="32"/>
      <c r="H101" s="15"/>
    </row>
    <row r="102" spans="1:8" x14ac:dyDescent="0.25">
      <c r="B102" s="35"/>
      <c r="C102" s="36" t="s">
        <v>249</v>
      </c>
      <c r="D102" s="37"/>
      <c r="E102" s="38"/>
      <c r="F102" s="39">
        <f>+F100+F90</f>
        <v>7373985839.0100012</v>
      </c>
      <c r="G102" s="40">
        <v>1</v>
      </c>
      <c r="H102" s="15"/>
    </row>
    <row r="103" spans="1:8" x14ac:dyDescent="0.25">
      <c r="F103" s="41"/>
    </row>
    <row r="104" spans="1:8" x14ac:dyDescent="0.25">
      <c r="A104" s="1" t="s">
        <v>250</v>
      </c>
      <c r="C104" s="22" t="s">
        <v>251</v>
      </c>
      <c r="D104" s="42"/>
      <c r="F104" s="4">
        <v>0</v>
      </c>
    </row>
    <row r="105" spans="1:8" x14ac:dyDescent="0.25">
      <c r="A105" s="15" t="s">
        <v>252</v>
      </c>
      <c r="C105" s="22" t="s">
        <v>253</v>
      </c>
      <c r="D105" s="43"/>
    </row>
    <row r="106" spans="1:8" x14ac:dyDescent="0.25">
      <c r="C106" s="22" t="s">
        <v>254</v>
      </c>
      <c r="D106" s="43"/>
    </row>
    <row r="107" spans="1:8" x14ac:dyDescent="0.25">
      <c r="C107" s="22" t="s">
        <v>255</v>
      </c>
      <c r="D107" s="44">
        <v>25.899100000000001</v>
      </c>
    </row>
    <row r="108" spans="1:8" x14ac:dyDescent="0.25">
      <c r="C108" s="22" t="s">
        <v>256</v>
      </c>
      <c r="D108" s="44">
        <v>27.636500000000002</v>
      </c>
    </row>
    <row r="109" spans="1:8" x14ac:dyDescent="0.25">
      <c r="C109" s="22" t="s">
        <v>257</v>
      </c>
      <c r="D109" s="45"/>
    </row>
    <row r="110" spans="1:8" x14ac:dyDescent="0.25">
      <c r="C110" s="22" t="s">
        <v>258</v>
      </c>
      <c r="D110" s="43">
        <v>0</v>
      </c>
    </row>
    <row r="111" spans="1:8" x14ac:dyDescent="0.25">
      <c r="C111" s="22" t="s">
        <v>259</v>
      </c>
      <c r="D111" s="43">
        <v>0</v>
      </c>
      <c r="F111" s="41"/>
      <c r="G111" s="46"/>
    </row>
    <row r="112" spans="1:8" x14ac:dyDescent="0.25">
      <c r="B112" s="47"/>
      <c r="C112" s="13"/>
    </row>
    <row r="113" spans="3:8" x14ac:dyDescent="0.25">
      <c r="F113" s="4"/>
    </row>
    <row r="114" spans="3:8" x14ac:dyDescent="0.25">
      <c r="C114" s="27" t="s">
        <v>260</v>
      </c>
      <c r="D114" s="27"/>
      <c r="E114" s="27"/>
      <c r="F114" s="27"/>
      <c r="G114" s="28"/>
      <c r="H114" s="27"/>
    </row>
    <row r="115" spans="3:8" x14ac:dyDescent="0.25">
      <c r="C115" s="27" t="s">
        <v>261</v>
      </c>
      <c r="D115" s="27"/>
      <c r="E115" s="27"/>
      <c r="F115" s="27" t="s">
        <v>11</v>
      </c>
      <c r="G115" s="28" t="s">
        <v>12</v>
      </c>
      <c r="H115" s="27" t="s">
        <v>13</v>
      </c>
    </row>
    <row r="116" spans="3:8" x14ac:dyDescent="0.25">
      <c r="C116" s="22" t="s">
        <v>262</v>
      </c>
      <c r="D116" s="15"/>
      <c r="E116" s="30"/>
      <c r="F116" s="48">
        <f>SUMIF(Table134567685[[Industry ]],A104,Table134567685[Market Value])</f>
        <v>0</v>
      </c>
      <c r="G116" s="49">
        <f>+F116/$F$102</f>
        <v>0</v>
      </c>
      <c r="H116" s="15"/>
    </row>
    <row r="117" spans="3:8" x14ac:dyDescent="0.25">
      <c r="C117" s="15" t="s">
        <v>263</v>
      </c>
      <c r="D117" s="15"/>
      <c r="E117" s="30"/>
      <c r="F117" s="48">
        <f>SUMIF(Table134567685[[Industry ]],A105,Table134567685[Market Value])</f>
        <v>0</v>
      </c>
      <c r="G117" s="49">
        <f>+F117/$F$102</f>
        <v>0</v>
      </c>
      <c r="H117" s="15"/>
    </row>
    <row r="118" spans="3:8" x14ac:dyDescent="0.25">
      <c r="C118" s="15" t="s">
        <v>264</v>
      </c>
      <c r="D118" s="15"/>
      <c r="E118" s="30"/>
      <c r="F118" s="48">
        <f>SUMIF($E$130:$E$137,C118,H130:H137)</f>
        <v>0</v>
      </c>
      <c r="G118" s="49">
        <f>+F118/$F$102</f>
        <v>0</v>
      </c>
      <c r="H118" s="15"/>
    </row>
    <row r="119" spans="3:8" x14ac:dyDescent="0.25">
      <c r="C119" s="15" t="s">
        <v>265</v>
      </c>
      <c r="D119" s="15"/>
      <c r="E119" s="30"/>
      <c r="F119" s="48">
        <f t="shared" ref="F119:F127" si="2">SUMIF($E$130:$E$137,C119,H131:H138)</f>
        <v>0</v>
      </c>
      <c r="G119" s="49">
        <f t="shared" ref="G119:G127" si="3">+F119/$F$102</f>
        <v>0</v>
      </c>
      <c r="H119" s="15"/>
    </row>
    <row r="120" spans="3:8" x14ac:dyDescent="0.25">
      <c r="C120" s="15" t="s">
        <v>266</v>
      </c>
      <c r="D120" s="15"/>
      <c r="E120" s="30"/>
      <c r="F120" s="48">
        <f t="shared" si="2"/>
        <v>0</v>
      </c>
      <c r="G120" s="49">
        <f t="shared" si="3"/>
        <v>0</v>
      </c>
      <c r="H120" s="15"/>
    </row>
    <row r="121" spans="3:8" x14ac:dyDescent="0.25">
      <c r="C121" s="15" t="s">
        <v>267</v>
      </c>
      <c r="D121" s="15"/>
      <c r="E121" s="30"/>
      <c r="F121" s="48">
        <f t="shared" si="2"/>
        <v>0</v>
      </c>
      <c r="G121" s="49">
        <f t="shared" si="3"/>
        <v>0</v>
      </c>
      <c r="H121" s="15"/>
    </row>
    <row r="122" spans="3:8" x14ac:dyDescent="0.25">
      <c r="C122" s="15" t="s">
        <v>268</v>
      </c>
      <c r="D122" s="15"/>
      <c r="E122" s="30"/>
      <c r="F122" s="48">
        <f t="shared" si="2"/>
        <v>0</v>
      </c>
      <c r="G122" s="49">
        <f t="shared" si="3"/>
        <v>0</v>
      </c>
      <c r="H122" s="15"/>
    </row>
    <row r="123" spans="3:8" x14ac:dyDescent="0.25">
      <c r="C123" s="15" t="s">
        <v>269</v>
      </c>
      <c r="D123" s="15"/>
      <c r="E123" s="30"/>
      <c r="F123" s="48">
        <f t="shared" si="2"/>
        <v>0</v>
      </c>
      <c r="G123" s="49">
        <f t="shared" si="3"/>
        <v>0</v>
      </c>
      <c r="H123" s="15"/>
    </row>
    <row r="124" spans="3:8" x14ac:dyDescent="0.25">
      <c r="C124" s="15" t="s">
        <v>270</v>
      </c>
      <c r="D124" s="15"/>
      <c r="E124" s="30"/>
      <c r="F124" s="48">
        <f t="shared" si="2"/>
        <v>0</v>
      </c>
      <c r="G124" s="49">
        <f t="shared" si="3"/>
        <v>0</v>
      </c>
      <c r="H124" s="15"/>
    </row>
    <row r="125" spans="3:8" x14ac:dyDescent="0.25">
      <c r="C125" s="15" t="s">
        <v>271</v>
      </c>
      <c r="D125" s="15"/>
      <c r="E125" s="30"/>
      <c r="F125" s="48">
        <f>SUMIF($E$130:$E$137,C125,H137:H144)</f>
        <v>0</v>
      </c>
      <c r="G125" s="49">
        <f t="shared" si="3"/>
        <v>0</v>
      </c>
      <c r="H125" s="15"/>
    </row>
    <row r="126" spans="3:8" x14ac:dyDescent="0.25">
      <c r="C126" s="15" t="s">
        <v>272</v>
      </c>
      <c r="D126" s="15"/>
      <c r="E126" s="30"/>
      <c r="F126" s="48">
        <f t="shared" si="2"/>
        <v>0</v>
      </c>
      <c r="G126" s="49">
        <f t="shared" si="3"/>
        <v>0</v>
      </c>
      <c r="H126" s="15"/>
    </row>
    <row r="127" spans="3:8" x14ac:dyDescent="0.25">
      <c r="C127" s="15" t="s">
        <v>273</v>
      </c>
      <c r="D127" s="15"/>
      <c r="E127" s="30"/>
      <c r="F127" s="48">
        <f t="shared" si="2"/>
        <v>0</v>
      </c>
      <c r="G127" s="49">
        <f t="shared" si="3"/>
        <v>0</v>
      </c>
      <c r="H127" s="15"/>
    </row>
    <row r="130" spans="5:8" x14ac:dyDescent="0.25">
      <c r="E130" s="15" t="s">
        <v>264</v>
      </c>
      <c r="F130" s="15" t="s">
        <v>274</v>
      </c>
      <c r="G130" s="7">
        <f t="shared" ref="G130:G137" si="4">SUMIF($H$7:$H$73,F130,$E$7:$E$73)</f>
        <v>0</v>
      </c>
      <c r="H130" s="1">
        <f t="shared" ref="H130:H137" si="5">SUMIF($H$7:$H$73,F130,$F$7:$F$73)</f>
        <v>0</v>
      </c>
    </row>
    <row r="131" spans="5:8" x14ac:dyDescent="0.25">
      <c r="E131" s="15" t="s">
        <v>264</v>
      </c>
      <c r="F131" s="15" t="s">
        <v>275</v>
      </c>
      <c r="G131" s="7">
        <f t="shared" si="4"/>
        <v>0</v>
      </c>
      <c r="H131" s="1">
        <f t="shared" si="5"/>
        <v>0</v>
      </c>
    </row>
    <row r="132" spans="5:8" x14ac:dyDescent="0.25">
      <c r="E132" s="15" t="s">
        <v>264</v>
      </c>
      <c r="F132" s="15" t="s">
        <v>276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266</v>
      </c>
      <c r="F133" s="15" t="s">
        <v>277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267</v>
      </c>
      <c r="F134" s="15" t="s">
        <v>278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264</v>
      </c>
      <c r="F135" s="15" t="s">
        <v>279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267</v>
      </c>
      <c r="F136" s="15" t="s">
        <v>280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264</v>
      </c>
      <c r="F137" s="15" t="s">
        <v>281</v>
      </c>
      <c r="G137" s="7">
        <f t="shared" si="4"/>
        <v>0</v>
      </c>
      <c r="H137" s="1">
        <f t="shared" si="5"/>
        <v>0</v>
      </c>
    </row>
    <row r="138" spans="5:8" x14ac:dyDescent="0.25">
      <c r="G138" s="7" t="s">
        <v>282</v>
      </c>
      <c r="H138" s="1" t="s">
        <v>282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2024-07-05T08:27:20Z</dcterms:created>
  <dcterms:modified xsi:type="dcterms:W3CDTF">2024-07-05T08:28:33Z</dcterms:modified>
</cp:coreProperties>
</file>