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malav_dave-v_adityabirlacapital_com/Documents/"/>
    </mc:Choice>
  </mc:AlternateContent>
  <xr:revisionPtr revIDLastSave="0" documentId="8_{D8F65A63-C786-43E3-BC14-FF05BDF80021}" xr6:coauthVersionLast="47" xr6:coauthVersionMax="47" xr10:uidLastSave="{00000000-0000-0000-0000-000000000000}"/>
  <bookViews>
    <workbookView xWindow="-120" yWindow="-120" windowWidth="20730" windowHeight="11160" xr2:uid="{BE5C7B70-845F-4E25-B78B-E24064D2F73E}"/>
  </bookViews>
  <sheets>
    <sheet name="Port_G1I" sheetId="1" r:id="rId1"/>
  </sheets>
  <externalReferences>
    <externalReference r:id="rId2"/>
  </externalReferences>
  <definedNames>
    <definedName name="_xlnm._FilterDatabase" localSheetId="0" hidden="1">Port_G1I!$C$6:$H$42</definedName>
    <definedName name="IN">'[1]INPUT MASTER'!$B$9</definedName>
    <definedName name="_xlnm.Print_Area" localSheetId="0">Port_G1I!$B$2:$G$71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8" i="1" l="1"/>
  <c r="F72" i="1" s="1"/>
  <c r="G72" i="1" s="1"/>
  <c r="G88" i="1"/>
  <c r="H87" i="1"/>
  <c r="G87" i="1"/>
  <c r="H86" i="1"/>
  <c r="G86" i="1"/>
  <c r="H85" i="1"/>
  <c r="G85" i="1"/>
  <c r="H84" i="1"/>
  <c r="G84" i="1"/>
  <c r="H83" i="1"/>
  <c r="G83" i="1"/>
  <c r="H82" i="1"/>
  <c r="G82" i="1"/>
  <c r="H81" i="1"/>
  <c r="G81" i="1"/>
  <c r="F78" i="1"/>
  <c r="G78" i="1" s="1"/>
  <c r="F77" i="1"/>
  <c r="G77" i="1" s="1"/>
  <c r="F76" i="1"/>
  <c r="G76" i="1" s="1"/>
  <c r="F75" i="1"/>
  <c r="G75" i="1" s="1"/>
  <c r="F74" i="1"/>
  <c r="G74" i="1" s="1"/>
  <c r="F73" i="1"/>
  <c r="G73" i="1" s="1"/>
  <c r="F71" i="1"/>
  <c r="G71" i="1" s="1"/>
  <c r="F70" i="1"/>
  <c r="G70" i="1" s="1"/>
  <c r="F68" i="1"/>
  <c r="G68" i="1" s="1"/>
  <c r="F67" i="1"/>
  <c r="F69" i="1" s="1"/>
  <c r="G69" i="1" s="1"/>
  <c r="F53" i="1"/>
  <c r="G35" i="1" s="1"/>
  <c r="G51" i="1"/>
  <c r="F51" i="1"/>
  <c r="F41" i="1"/>
  <c r="G41" i="1" s="1"/>
  <c r="G36" i="1"/>
  <c r="G28" i="1"/>
  <c r="G20" i="1"/>
  <c r="G13" i="1"/>
  <c r="G12" i="1"/>
  <c r="G37" i="1" l="1"/>
  <c r="G14" i="1"/>
  <c r="G22" i="1"/>
  <c r="G40" i="1"/>
  <c r="G8" i="1"/>
  <c r="G24" i="1"/>
  <c r="G32" i="1"/>
  <c r="G15" i="1"/>
  <c r="G67" i="1"/>
  <c r="G9" i="1"/>
  <c r="G17" i="1"/>
  <c r="G25" i="1"/>
  <c r="G33" i="1"/>
  <c r="G45" i="1"/>
  <c r="G29" i="1"/>
  <c r="G30" i="1"/>
  <c r="G23" i="1"/>
  <c r="G31" i="1"/>
  <c r="G16" i="1"/>
  <c r="G10" i="1"/>
  <c r="G18" i="1"/>
  <c r="G26" i="1"/>
  <c r="G49" i="1"/>
  <c r="G21" i="1"/>
  <c r="G7" i="1"/>
  <c r="G34" i="1"/>
  <c r="G11" i="1"/>
  <c r="G19" i="1"/>
  <c r="G27" i="1"/>
</calcChain>
</file>

<file path=xl/sharedStrings.xml><?xml version="1.0" encoding="utf-8"?>
<sst xmlns="http://schemas.openxmlformats.org/spreadsheetml/2006/main" count="174" uniqueCount="124">
  <si>
    <t>NAME OF PENSION FUND</t>
  </si>
  <si>
    <t>ADITYA BIRLA SUN LIFE PENSION MANAGEMENT LIMITED</t>
  </si>
  <si>
    <t>G-TIER II</t>
  </si>
  <si>
    <t>SCHEME NAME</t>
  </si>
  <si>
    <t>Scheme G TIER II</t>
  </si>
  <si>
    <t>MONTH</t>
  </si>
  <si>
    <t>28-06-2024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</si>
  <si>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</si>
  <si>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</si>
  <si>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</si>
  <si>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</si>
  <si>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</si>
  <si>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</si>
  <si>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</si>
  <si>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IN000330C059</t>
  </si>
  <si>
    <t>0% Strip GOI 12-03-2030</t>
  </si>
  <si>
    <t>CGS</t>
  </si>
  <si>
    <t>IN000335C025</t>
  </si>
  <si>
    <t>Gsec Strip 15-03-2035</t>
  </si>
  <si>
    <t>IN000929C041</t>
  </si>
  <si>
    <t>0% Strip GOI  19-09-2029</t>
  </si>
  <si>
    <t>IN000929C058</t>
  </si>
  <si>
    <t>Gsec Strip 12-09-2029</t>
  </si>
  <si>
    <t>IN001243P014</t>
  </si>
  <si>
    <t>Gsec Strip 23-12-2043</t>
  </si>
  <si>
    <t>IN0020070044</t>
  </si>
  <si>
    <t>8.32% GS 02.08.2032</t>
  </si>
  <si>
    <t>IN0020120062</t>
  </si>
  <si>
    <t>8.30% GOI 31-Dec-2042</t>
  </si>
  <si>
    <t>IN0020150051</t>
  </si>
  <si>
    <t>7.73% GS  MD 19/12/2034</t>
  </si>
  <si>
    <t>IN0020150077</t>
  </si>
  <si>
    <t>7.72% GOI 26.10.2055.</t>
  </si>
  <si>
    <t>IN0020170042</t>
  </si>
  <si>
    <t>6.68% GOI 17-Sept-2031</t>
  </si>
  <si>
    <t>IN0020190024</t>
  </si>
  <si>
    <t>7.62% GS 2039 (15-09-2039)</t>
  </si>
  <si>
    <t>IN0020190040</t>
  </si>
  <si>
    <t>7.69% GOI 17.06.2043</t>
  </si>
  <si>
    <t>IN0020200153</t>
  </si>
  <si>
    <t>05.77% GOI 03-Aug-2030</t>
  </si>
  <si>
    <t>IN0020200245</t>
  </si>
  <si>
    <t>6.22% GOI 2035 (16-Mar-2035)</t>
  </si>
  <si>
    <t>IN0020210152</t>
  </si>
  <si>
    <t>06.67 GOI 15 DEC- 2035</t>
  </si>
  <si>
    <t>IN0020210194</t>
  </si>
  <si>
    <t>6.99% GOI 15-DEC-2051</t>
  </si>
  <si>
    <t>IN0020220011</t>
  </si>
  <si>
    <t>7.10 GS 18.04.2029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</si>
  <si>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</si>
  <si>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</si>
  <si>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</si>
  <si>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</si>
  <si>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</si>
  <si>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</si>
  <si>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IN0020230101</t>
  </si>
  <si>
    <t>7.37 GS 23.10.2028</t>
  </si>
  <si>
    <t>IN0020230127</t>
  </si>
  <si>
    <t>7.46 GS 06.11.2073</t>
  </si>
  <si>
    <t>IN0020240019</t>
  </si>
  <si>
    <t>7.10 GS 08.04.2034</t>
  </si>
  <si>
    <t>IN0020240035</t>
  </si>
  <si>
    <t>7.34 GS 22.04.2064</t>
  </si>
  <si>
    <t>IN1920230142</t>
  </si>
  <si>
    <t>7.64 KA SDL 20.12.2039</t>
  </si>
  <si>
    <t>SDL</t>
  </si>
  <si>
    <t>IN2220200264</t>
  </si>
  <si>
    <t>6.63% MAHARASHTRA SDL 14-OCT-2030</t>
  </si>
  <si>
    <t>IN2220230121</t>
  </si>
  <si>
    <t>7.47 MH SDL 13.09.2034</t>
  </si>
  <si>
    <t>IN2220230162</t>
  </si>
  <si>
    <t>7.70 MH SDL 15.11.2034</t>
  </si>
  <si>
    <t>IN2220230246</t>
  </si>
  <si>
    <t>7.47 MH SDL 21.02.2036</t>
  </si>
  <si>
    <t>IN3320230359</t>
  </si>
  <si>
    <t>7.48 UP SDL 22.03.2044</t>
  </si>
  <si>
    <t>IN4520180204</t>
  </si>
  <si>
    <t>8.38% Telangana SDL 2049</t>
  </si>
  <si>
    <t xml:space="preserve">Subtotal A </t>
  </si>
  <si>
    <t>02A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</si>
  <si>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</si>
  <si>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</si>
  <si>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</si>
  <si>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</si>
  <si>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</si>
  <si>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</si>
  <si>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NCA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</si>
  <si>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</si>
  <si>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</si>
  <si>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</si>
  <si>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</si>
  <si>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</si>
  <si>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</si>
  <si>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</si>
  <si>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</si>
  <si>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Infrastructure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</si>
  <si>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</si>
  <si>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</si>
  <si>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</si>
  <si>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</si>
  <si>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</si>
  <si>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</si>
  <si>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</si>
  <si>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</si>
  <si>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</si>
  <si>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 xml:space="preserve">Total 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</si>
  <si>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</si>
  <si>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</si>
  <si>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</si>
  <si>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</si>
  <si>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</si>
  <si>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</si>
  <si>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</si>
  <si>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</si>
  <si>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</si>
  <si>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AAA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</si>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</sst>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0" xfId="0" applyAlignment="1">
      <alignment vertical="top"/>
    </xf>
    <xf numFmtId="0" fontId="2" fillId="0" borderId="6" xfId="2" quotePrefix="1" applyBorder="1"/>
    <xf numFmtId="0" fontId="2" fillId="0" borderId="7" xfId="2" applyBorder="1" applyAlignment="1">
      <alignment vertical="top"/>
    </xf>
    <xf numFmtId="0" fontId="2" fillId="0" borderId="5" xfId="2" applyBorder="1" applyAlignment="1">
      <alignment vertical="top"/>
    </xf>
    <xf numFmtId="165" fontId="1" fillId="0" borderId="5" xfId="4" applyNumberFormat="1" applyFont="1" applyFill="1" applyBorder="1" applyAlignment="1">
      <alignment horizontal="right" vertical="top"/>
    </xf>
    <xf numFmtId="0" fontId="2" fillId="0" borderId="5" xfId="2" applyBorder="1" applyAlignment="1">
      <alignment horizontal="right" vertical="top"/>
    </xf>
    <xf numFmtId="165" fontId="1" fillId="0" borderId="5" xfId="1" applyNumberFormat="1" applyFont="1" applyFill="1" applyBorder="1"/>
    <xf numFmtId="164" fontId="0" fillId="0" borderId="5" xfId="3" applyFont="1" applyBorder="1" applyAlignment="1">
      <alignment horizontal="right" vertical="top"/>
    </xf>
    <xf numFmtId="3" fontId="0" fillId="0" borderId="5" xfId="2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9" fillId="2" borderId="8" xfId="0" applyFont="1" applyFill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0" fontId="1" fillId="0" borderId="5" xfId="2" applyFont="1" applyBorder="1"/>
    <xf numFmtId="0" fontId="0" fillId="0" borderId="0" xfId="2" applyFont="1"/>
  </cellXfs>
  <cellStyles count="6">
    <cellStyle name="Comma 2" xfId="3" xr:uid="{5C7EE5CF-3C46-4B85-957A-861B0DA61F12}"/>
    <cellStyle name="Comma 3" xfId="4" xr:uid="{54314E89-DDF9-4921-A143-79D2E3A765C5}"/>
    <cellStyle name="Normal" xfId="0" builtinId="0"/>
    <cellStyle name="Normal 2" xfId="2" xr:uid="{047B0B3A-CD4E-47DA-9949-EBAF7CCC7973}"/>
    <cellStyle name="Percent" xfId="1" builtinId="5"/>
    <cellStyle name="Percent 2" xfId="5" xr:uid="{FBBC0BB2-EA35-4BF9-842A-36A6F355FA1A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2E72661-A93C-4035-B6C3-FBD3834CBAAA}" name="Table13456768578910" displayName="Table13456768578910" ref="B6:H40" totalsRowShown="0" headerRowDxfId="11" dataDxfId="10" headerRowBorderDxfId="8" tableBorderDxfId="9" totalsRowBorderDxfId="7">
  <sortState xmlns:xlrd2="http://schemas.microsoft.com/office/spreadsheetml/2017/richdata2" ref="B7:H37">
    <sortCondition descending="1" ref="F6:F37"/>
  </sortState>
  <tableColumns count="7">
    <tableColumn id="1" xr3:uid="{7C8613FE-E6E6-4871-887B-90B6B9EECC44}" name="ISIN No." dataDxfId="6"/>
    <tableColumn id="2" xr3:uid="{23BFD125-44D1-44CD-AB3F-9958411B6DF1}" name="Name of the Instrument" dataDxfId="5"/>
    <tableColumn id="3" xr3:uid="{03F4FDE1-C6A3-4495-8A82-F32B08310EAF}" name="Industry " dataDxfId="4"/>
    <tableColumn id="4" xr3:uid="{43D87741-0CA2-401F-B96F-E77A3EC76C44}" name="Quantity" dataDxfId="3"/>
    <tableColumn id="5" xr3:uid="{ADFAA82C-D00B-4FD8-96F5-D411A44807B8}" name="Market Value" dataDxfId="2"/>
    <tableColumn id="6" xr3:uid="{8F973CA4-E199-4295-9B86-BDB58ECBC287}" name="% of Portfolio" dataDxfId="1" dataCellStyle="Percent">
      <calculatedColumnFormula>+F7/$F$53</calculatedColumnFormula>
    </tableColumn>
    <tableColumn id="7" xr3:uid="{D826EFD9-7019-4D14-9C77-E1B11A2B8B73}" name="Ratings" dataDxfId="0">
      <calculatedColumnFormula>VLOOKUP(Table13456768578910[[#This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AF6BC-1CB2-4D69-89B5-F09A4F2C81AC}">
  <sheetPr>
    <tabColor rgb="FF7030A0"/>
  </sheetPr>
  <dimension ref="A2:H89"/>
  <sheetViews>
    <sheetView showGridLines="0" tabSelected="1" zoomScaleNormal="100" zoomScaleSheetLayoutView="89" workbookViewId="0">
      <selection activeCell="C11" sqref="C11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29.28515625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48000</v>
      </c>
      <c r="F7" s="16">
        <v>3235492.8</v>
      </c>
      <c r="G7" s="17">
        <f t="shared" ref="G7:G37" si="0">+F7/$F$53</f>
        <v>1.1399629548886387E-2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16</v>
      </c>
      <c r="E8" s="16">
        <v>37600</v>
      </c>
      <c r="F8" s="16">
        <v>1789342.64</v>
      </c>
      <c r="G8" s="17">
        <f t="shared" si="0"/>
        <v>6.3044007490996052E-3</v>
      </c>
      <c r="H8" s="18"/>
    </row>
    <row r="9" spans="1:8" x14ac:dyDescent="0.25">
      <c r="A9" s="13"/>
      <c r="B9" s="14" t="s">
        <v>19</v>
      </c>
      <c r="C9" s="15" t="s">
        <v>20</v>
      </c>
      <c r="D9" s="15" t="s">
        <v>16</v>
      </c>
      <c r="E9" s="16">
        <v>13000</v>
      </c>
      <c r="F9" s="16">
        <v>906430.2</v>
      </c>
      <c r="G9" s="17">
        <f t="shared" si="0"/>
        <v>3.1936305010238312E-3</v>
      </c>
      <c r="H9" s="18"/>
    </row>
    <row r="10" spans="1:8" x14ac:dyDescent="0.25">
      <c r="A10" s="13"/>
      <c r="B10" s="14" t="s">
        <v>21</v>
      </c>
      <c r="C10" s="15" t="s">
        <v>22</v>
      </c>
      <c r="D10" s="15" t="s">
        <v>16</v>
      </c>
      <c r="E10" s="16">
        <v>240000</v>
      </c>
      <c r="F10" s="16">
        <v>16757040</v>
      </c>
      <c r="G10" s="17">
        <f t="shared" si="0"/>
        <v>5.9040171047783252E-2</v>
      </c>
      <c r="H10" s="18"/>
    </row>
    <row r="11" spans="1:8" x14ac:dyDescent="0.25">
      <c r="A11" s="13"/>
      <c r="B11" s="14" t="s">
        <v>23</v>
      </c>
      <c r="C11" s="15" t="s">
        <v>24</v>
      </c>
      <c r="D11" s="15" t="s">
        <v>16</v>
      </c>
      <c r="E11" s="16">
        <v>400000</v>
      </c>
      <c r="F11" s="16">
        <v>10404360</v>
      </c>
      <c r="G11" s="17">
        <f t="shared" si="0"/>
        <v>3.6657738720126835E-2</v>
      </c>
      <c r="H11" s="18"/>
    </row>
    <row r="12" spans="1:8" x14ac:dyDescent="0.25">
      <c r="A12" s="13"/>
      <c r="B12" s="14" t="s">
        <v>25</v>
      </c>
      <c r="C12" s="15" t="s">
        <v>26</v>
      </c>
      <c r="D12" s="15" t="s">
        <v>16</v>
      </c>
      <c r="E12" s="16">
        <v>76000</v>
      </c>
      <c r="F12" s="16">
        <v>8187768.7999999998</v>
      </c>
      <c r="G12" s="17">
        <f t="shared" si="0"/>
        <v>2.8848010773484041E-2</v>
      </c>
      <c r="H12" s="18"/>
    </row>
    <row r="13" spans="1:8" x14ac:dyDescent="0.25">
      <c r="A13" s="13"/>
      <c r="B13" s="14" t="s">
        <v>27</v>
      </c>
      <c r="C13" s="15" t="s">
        <v>28</v>
      </c>
      <c r="D13" s="15" t="s">
        <v>16</v>
      </c>
      <c r="E13" s="16">
        <v>50000</v>
      </c>
      <c r="F13" s="16">
        <v>5648025</v>
      </c>
      <c r="G13" s="17">
        <f t="shared" si="0"/>
        <v>1.9899717496774848E-2</v>
      </c>
      <c r="H13" s="18"/>
    </row>
    <row r="14" spans="1:8" x14ac:dyDescent="0.25">
      <c r="A14" s="13"/>
      <c r="B14" s="14" t="s">
        <v>29</v>
      </c>
      <c r="C14" s="15" t="s">
        <v>30</v>
      </c>
      <c r="D14" s="15" t="s">
        <v>16</v>
      </c>
      <c r="E14" s="16">
        <v>49400</v>
      </c>
      <c r="F14" s="16">
        <v>5172333.1399999997</v>
      </c>
      <c r="G14" s="17">
        <f t="shared" si="0"/>
        <v>1.8223709754331185E-2</v>
      </c>
      <c r="H14" s="18"/>
    </row>
    <row r="15" spans="1:8" x14ac:dyDescent="0.25">
      <c r="A15" s="13"/>
      <c r="B15" s="14" t="s">
        <v>31</v>
      </c>
      <c r="C15" s="15" t="s">
        <v>32</v>
      </c>
      <c r="D15" s="15" t="s">
        <v>16</v>
      </c>
      <c r="E15" s="16">
        <v>7000</v>
      </c>
      <c r="F15" s="16">
        <v>755411.3</v>
      </c>
      <c r="G15" s="17">
        <f t="shared" si="0"/>
        <v>2.6615447813831271E-3</v>
      </c>
      <c r="H15" s="18"/>
    </row>
    <row r="16" spans="1:8" x14ac:dyDescent="0.25">
      <c r="A16" s="13"/>
      <c r="B16" s="14" t="s">
        <v>33</v>
      </c>
      <c r="C16" s="15" t="s">
        <v>34</v>
      </c>
      <c r="D16" s="15" t="s">
        <v>16</v>
      </c>
      <c r="E16" s="16">
        <v>36700</v>
      </c>
      <c r="F16" s="16">
        <v>3594687.93</v>
      </c>
      <c r="G16" s="17">
        <f t="shared" si="0"/>
        <v>1.2665183722817511E-2</v>
      </c>
      <c r="H16" s="18"/>
    </row>
    <row r="17" spans="1:8" x14ac:dyDescent="0.25">
      <c r="A17" s="13"/>
      <c r="B17" s="14" t="s">
        <v>35</v>
      </c>
      <c r="C17" s="15" t="s">
        <v>36</v>
      </c>
      <c r="D17" s="15" t="s">
        <v>16</v>
      </c>
      <c r="E17" s="16">
        <v>10000</v>
      </c>
      <c r="F17" s="16">
        <v>1051513</v>
      </c>
      <c r="G17" s="17">
        <f t="shared" si="0"/>
        <v>3.704801526938392E-3</v>
      </c>
      <c r="H17" s="18"/>
    </row>
    <row r="18" spans="1:8" x14ac:dyDescent="0.25">
      <c r="A18" s="13"/>
      <c r="B18" s="14" t="s">
        <v>37</v>
      </c>
      <c r="C18" s="15" t="s">
        <v>38</v>
      </c>
      <c r="D18" s="15" t="s">
        <v>16</v>
      </c>
      <c r="E18" s="16">
        <v>10000</v>
      </c>
      <c r="F18" s="16">
        <v>1063077</v>
      </c>
      <c r="G18" s="17">
        <f t="shared" si="0"/>
        <v>3.7455450316383012E-3</v>
      </c>
      <c r="H18" s="18"/>
    </row>
    <row r="19" spans="1:8" x14ac:dyDescent="0.25">
      <c r="A19" s="13"/>
      <c r="B19" s="14" t="s">
        <v>39</v>
      </c>
      <c r="C19" s="15" t="s">
        <v>40</v>
      </c>
      <c r="D19" s="15" t="s">
        <v>16</v>
      </c>
      <c r="E19" s="16">
        <v>30000</v>
      </c>
      <c r="F19" s="16">
        <v>2816922</v>
      </c>
      <c r="G19" s="17">
        <f t="shared" si="0"/>
        <v>9.9248767508022719E-3</v>
      </c>
      <c r="H19" s="18"/>
    </row>
    <row r="20" spans="1:8" x14ac:dyDescent="0.25">
      <c r="A20" s="13"/>
      <c r="B20" s="14" t="s">
        <v>41</v>
      </c>
      <c r="C20" s="15" t="s">
        <v>42</v>
      </c>
      <c r="D20" s="15" t="s">
        <v>16</v>
      </c>
      <c r="E20" s="16">
        <v>74600</v>
      </c>
      <c r="F20" s="16">
        <v>6987013.6200000001</v>
      </c>
      <c r="G20" s="17">
        <f t="shared" si="0"/>
        <v>2.461738345423722E-2</v>
      </c>
      <c r="H20" s="18"/>
    </row>
    <row r="21" spans="1:8" x14ac:dyDescent="0.25">
      <c r="A21" s="13"/>
      <c r="B21" s="14" t="s">
        <v>43</v>
      </c>
      <c r="C21" s="15" t="s">
        <v>44</v>
      </c>
      <c r="D21" s="15" t="s">
        <v>16</v>
      </c>
      <c r="E21" s="16">
        <v>160000</v>
      </c>
      <c r="F21" s="16">
        <v>15510224</v>
      </c>
      <c r="G21" s="17">
        <f t="shared" si="0"/>
        <v>5.4647257388502561E-2</v>
      </c>
      <c r="H21" s="18"/>
    </row>
    <row r="22" spans="1:8" x14ac:dyDescent="0.25">
      <c r="A22" s="13"/>
      <c r="B22" s="14" t="s">
        <v>45</v>
      </c>
      <c r="C22" s="15" t="s">
        <v>46</v>
      </c>
      <c r="D22" s="15" t="s">
        <v>16</v>
      </c>
      <c r="E22" s="16">
        <v>80000</v>
      </c>
      <c r="F22" s="16">
        <v>7935160</v>
      </c>
      <c r="G22" s="17">
        <f t="shared" si="0"/>
        <v>2.7957992801325757E-2</v>
      </c>
      <c r="H22" s="18"/>
    </row>
    <row r="23" spans="1:8" x14ac:dyDescent="0.25">
      <c r="A23" s="13"/>
      <c r="B23" s="14" t="s">
        <v>47</v>
      </c>
      <c r="C23" s="15" t="s">
        <v>48</v>
      </c>
      <c r="D23" s="15" t="s">
        <v>16</v>
      </c>
      <c r="E23" s="16">
        <v>130000</v>
      </c>
      <c r="F23" s="16">
        <v>13038779</v>
      </c>
      <c r="G23" s="17">
        <f t="shared" si="0"/>
        <v>4.5939601648873805E-2</v>
      </c>
      <c r="H23" s="18"/>
    </row>
    <row r="24" spans="1:8" x14ac:dyDescent="0.25">
      <c r="A24" s="13"/>
      <c r="B24" s="14" t="s">
        <v>49</v>
      </c>
      <c r="C24" s="15" t="s">
        <v>50</v>
      </c>
      <c r="D24" s="15" t="s">
        <v>16</v>
      </c>
      <c r="E24" s="16">
        <v>340000</v>
      </c>
      <c r="F24" s="16">
        <v>34671126</v>
      </c>
      <c r="G24" s="17">
        <f t="shared" si="0"/>
        <v>0.12215696862090472</v>
      </c>
      <c r="H24" s="18"/>
    </row>
    <row r="25" spans="1:8" x14ac:dyDescent="0.25">
      <c r="A25" s="13"/>
      <c r="B25" s="14" t="s">
        <v>51</v>
      </c>
      <c r="C25" s="15" t="s">
        <v>52</v>
      </c>
      <c r="D25" s="15" t="s">
        <v>16</v>
      </c>
      <c r="E25" s="16">
        <v>240000</v>
      </c>
      <c r="F25" s="16">
        <v>24714024</v>
      </c>
      <c r="G25" s="17">
        <f t="shared" si="0"/>
        <v>8.7075056468148337E-2</v>
      </c>
      <c r="H25" s="18"/>
    </row>
    <row r="26" spans="1:8" x14ac:dyDescent="0.25">
      <c r="A26" s="13"/>
      <c r="B26" s="14" t="s">
        <v>53</v>
      </c>
      <c r="C26" s="15" t="s">
        <v>54</v>
      </c>
      <c r="D26" s="15" t="s">
        <v>16</v>
      </c>
      <c r="E26" s="16">
        <v>70000</v>
      </c>
      <c r="F26" s="16">
        <v>7080549</v>
      </c>
      <c r="G26" s="17">
        <f t="shared" si="0"/>
        <v>2.4946937172210047E-2</v>
      </c>
      <c r="H26" s="18"/>
    </row>
    <row r="27" spans="1:8" x14ac:dyDescent="0.25">
      <c r="A27" s="13"/>
      <c r="B27" s="14" t="s">
        <v>55</v>
      </c>
      <c r="C27" s="15" t="s">
        <v>56</v>
      </c>
      <c r="D27" s="15" t="s">
        <v>16</v>
      </c>
      <c r="E27" s="16">
        <v>100000</v>
      </c>
      <c r="F27" s="16">
        <v>10133110</v>
      </c>
      <c r="G27" s="17">
        <f t="shared" si="0"/>
        <v>3.5702042105646523E-2</v>
      </c>
      <c r="H27" s="18"/>
    </row>
    <row r="28" spans="1:8" x14ac:dyDescent="0.25">
      <c r="A28" s="13"/>
      <c r="B28" s="14" t="s">
        <v>57</v>
      </c>
      <c r="C28" s="15" t="s">
        <v>58</v>
      </c>
      <c r="D28" s="15" t="s">
        <v>16</v>
      </c>
      <c r="E28" s="16">
        <v>120000</v>
      </c>
      <c r="F28" s="16">
        <v>12604296</v>
      </c>
      <c r="G28" s="17">
        <f t="shared" si="0"/>
        <v>4.4408785309153063E-2</v>
      </c>
      <c r="H28" s="18"/>
    </row>
    <row r="29" spans="1:8" x14ac:dyDescent="0.25">
      <c r="A29" s="13"/>
      <c r="B29" s="14" t="s">
        <v>59</v>
      </c>
      <c r="C29" s="15" t="s">
        <v>60</v>
      </c>
      <c r="D29" s="15" t="s">
        <v>16</v>
      </c>
      <c r="E29" s="16">
        <v>350000</v>
      </c>
      <c r="F29" s="16">
        <v>35220710</v>
      </c>
      <c r="G29" s="17">
        <f t="shared" si="0"/>
        <v>0.12409332094596481</v>
      </c>
      <c r="H29" s="18"/>
    </row>
    <row r="30" spans="1:8" x14ac:dyDescent="0.25">
      <c r="A30" s="13"/>
      <c r="B30" s="14" t="s">
        <v>61</v>
      </c>
      <c r="C30" s="15" t="s">
        <v>62</v>
      </c>
      <c r="D30" s="15" t="s">
        <v>16</v>
      </c>
      <c r="E30" s="16">
        <v>25000</v>
      </c>
      <c r="F30" s="16">
        <v>2579007.5</v>
      </c>
      <c r="G30" s="17">
        <f t="shared" si="0"/>
        <v>9.0866312865229108E-3</v>
      </c>
      <c r="H30" s="18"/>
    </row>
    <row r="31" spans="1:8" x14ac:dyDescent="0.25">
      <c r="A31" s="13"/>
      <c r="B31" s="14" t="s">
        <v>63</v>
      </c>
      <c r="C31" s="15" t="s">
        <v>64</v>
      </c>
      <c r="D31" s="15" t="s">
        <v>65</v>
      </c>
      <c r="E31" s="16">
        <v>50000</v>
      </c>
      <c r="F31" s="16">
        <v>5141780</v>
      </c>
      <c r="G31" s="17">
        <f t="shared" si="0"/>
        <v>1.811606170839665E-2</v>
      </c>
      <c r="H31" s="18"/>
    </row>
    <row r="32" spans="1:8" x14ac:dyDescent="0.25">
      <c r="A32" s="13"/>
      <c r="B32" s="14" t="s">
        <v>66</v>
      </c>
      <c r="C32" s="15" t="s">
        <v>67</v>
      </c>
      <c r="D32" s="15" t="s">
        <v>65</v>
      </c>
      <c r="E32" s="16">
        <v>20000</v>
      </c>
      <c r="F32" s="16">
        <v>1928110</v>
      </c>
      <c r="G32" s="17">
        <f t="shared" si="0"/>
        <v>6.7933205505830013E-3</v>
      </c>
      <c r="H32" s="18"/>
    </row>
    <row r="33" spans="1:8" x14ac:dyDescent="0.25">
      <c r="A33" s="13"/>
      <c r="B33" s="14" t="s">
        <v>68</v>
      </c>
      <c r="C33" s="15" t="s">
        <v>69</v>
      </c>
      <c r="D33" s="15" t="s">
        <v>65</v>
      </c>
      <c r="E33" s="16">
        <v>100000</v>
      </c>
      <c r="F33" s="16">
        <v>10093660</v>
      </c>
      <c r="G33" s="17">
        <f t="shared" si="0"/>
        <v>3.5563047704019801E-2</v>
      </c>
      <c r="H33" s="18"/>
    </row>
    <row r="34" spans="1:8" x14ac:dyDescent="0.25">
      <c r="A34" s="13"/>
      <c r="B34" s="14" t="s">
        <v>70</v>
      </c>
      <c r="C34" s="15" t="s">
        <v>71</v>
      </c>
      <c r="D34" s="15" t="s">
        <v>65</v>
      </c>
      <c r="E34" s="16">
        <v>100000</v>
      </c>
      <c r="F34" s="16">
        <v>10241480</v>
      </c>
      <c r="G34" s="17">
        <f t="shared" si="0"/>
        <v>3.6083862721724792E-2</v>
      </c>
      <c r="H34" s="18"/>
    </row>
    <row r="35" spans="1:8" x14ac:dyDescent="0.25">
      <c r="A35" s="13"/>
      <c r="B35" s="14" t="s">
        <v>72</v>
      </c>
      <c r="C35" s="15" t="s">
        <v>73</v>
      </c>
      <c r="D35" s="15" t="s">
        <v>65</v>
      </c>
      <c r="E35" s="16">
        <v>25000</v>
      </c>
      <c r="F35" s="16">
        <v>2527825</v>
      </c>
      <c r="G35" s="17">
        <f t="shared" si="0"/>
        <v>8.9062997032210173E-3</v>
      </c>
      <c r="H35" s="18"/>
    </row>
    <row r="36" spans="1:8" x14ac:dyDescent="0.25">
      <c r="A36" s="13"/>
      <c r="B36" s="14" t="s">
        <v>74</v>
      </c>
      <c r="C36" s="15" t="s">
        <v>75</v>
      </c>
      <c r="D36" s="15" t="s">
        <v>65</v>
      </c>
      <c r="E36" s="16">
        <v>100000</v>
      </c>
      <c r="F36" s="16">
        <v>10122180</v>
      </c>
      <c r="G36" s="17">
        <f t="shared" si="0"/>
        <v>3.5663532376628011E-2</v>
      </c>
      <c r="H36" s="18"/>
    </row>
    <row r="37" spans="1:8" x14ac:dyDescent="0.25">
      <c r="A37" s="13"/>
      <c r="B37" s="14" t="s">
        <v>76</v>
      </c>
      <c r="C37" s="15" t="s">
        <v>77</v>
      </c>
      <c r="D37" s="15" t="s">
        <v>65</v>
      </c>
      <c r="E37" s="16">
        <v>10000</v>
      </c>
      <c r="F37" s="16">
        <v>1117626</v>
      </c>
      <c r="G37" s="17">
        <f t="shared" si="0"/>
        <v>3.9377378228762239E-3</v>
      </c>
      <c r="H37" s="18"/>
    </row>
    <row r="38" spans="1:8" hidden="1" outlineLevel="1" x14ac:dyDescent="0.25">
      <c r="A38" s="13"/>
      <c r="B38" s="19"/>
      <c r="C38" s="15"/>
      <c r="D38" s="15"/>
      <c r="E38" s="16"/>
      <c r="F38" s="16"/>
      <c r="G38" s="17"/>
      <c r="H38" s="20"/>
    </row>
    <row r="39" spans="1:8" hidden="1" collapsed="1" x14ac:dyDescent="0.25">
      <c r="B39" s="21"/>
      <c r="C39" s="22"/>
      <c r="D39" s="22"/>
      <c r="E39" s="23"/>
      <c r="F39" s="24"/>
      <c r="G39" s="25"/>
      <c r="H39" s="20"/>
    </row>
    <row r="40" spans="1:8" hidden="1" x14ac:dyDescent="0.25">
      <c r="B40" s="21"/>
      <c r="C40" s="22"/>
      <c r="D40" s="22"/>
      <c r="E40" s="23"/>
      <c r="F40" s="24"/>
      <c r="G40" s="25">
        <f>+F40/$F$53</f>
        <v>0</v>
      </c>
      <c r="H40" s="20"/>
    </row>
    <row r="41" spans="1:8" x14ac:dyDescent="0.25">
      <c r="B41" s="22"/>
      <c r="C41" s="22" t="s">
        <v>78</v>
      </c>
      <c r="D41" s="22"/>
      <c r="E41" s="26"/>
      <c r="F41" s="27">
        <f>SUM(F7:F40)</f>
        <v>273029063.93000001</v>
      </c>
      <c r="G41" s="28">
        <f>+F41/$F$53</f>
        <v>0.96196480019402886</v>
      </c>
      <c r="H41" s="29"/>
    </row>
    <row r="43" spans="1:8" x14ac:dyDescent="0.25">
      <c r="A43" s="30" t="s">
        <v>79</v>
      </c>
      <c r="B43" s="31"/>
      <c r="C43" s="31" t="s">
        <v>80</v>
      </c>
      <c r="D43" s="31"/>
      <c r="E43" s="31"/>
      <c r="F43" s="31" t="s">
        <v>11</v>
      </c>
      <c r="G43" s="32" t="s">
        <v>12</v>
      </c>
      <c r="H43" s="31" t="s">
        <v>13</v>
      </c>
    </row>
    <row r="44" spans="1:8" x14ac:dyDescent="0.25">
      <c r="B44" s="33"/>
      <c r="C44" s="22" t="s">
        <v>81</v>
      </c>
      <c r="D44" s="15"/>
      <c r="E44" s="34"/>
      <c r="F44" s="35" t="s">
        <v>82</v>
      </c>
      <c r="G44" s="28">
        <v>0</v>
      </c>
      <c r="H44" s="15"/>
    </row>
    <row r="45" spans="1:8" x14ac:dyDescent="0.25">
      <c r="B45" s="33" t="s">
        <v>83</v>
      </c>
      <c r="C45" s="22" t="s">
        <v>84</v>
      </c>
      <c r="D45" s="22"/>
      <c r="E45" s="26"/>
      <c r="F45" s="16">
        <v>7635620.0300000003</v>
      </c>
      <c r="G45" s="28">
        <f>+F45/$F$53</f>
        <v>2.6902621980199361E-2</v>
      </c>
      <c r="H45" s="15"/>
    </row>
    <row r="46" spans="1:8" x14ac:dyDescent="0.25">
      <c r="B46" s="33"/>
      <c r="C46" s="22" t="s">
        <v>85</v>
      </c>
      <c r="D46" s="15"/>
      <c r="E46" s="34"/>
      <c r="F46" s="26" t="s">
        <v>82</v>
      </c>
      <c r="G46" s="28">
        <v>0</v>
      </c>
      <c r="H46" s="15"/>
    </row>
    <row r="47" spans="1:8" x14ac:dyDescent="0.25">
      <c r="A47" s="36" t="s">
        <v>86</v>
      </c>
      <c r="B47" s="33"/>
      <c r="C47" s="22" t="s">
        <v>87</v>
      </c>
      <c r="D47" s="15"/>
      <c r="E47" s="34"/>
      <c r="F47" s="26" t="s">
        <v>82</v>
      </c>
      <c r="G47" s="28">
        <v>0</v>
      </c>
      <c r="H47" s="15"/>
    </row>
    <row r="48" spans="1:8" x14ac:dyDescent="0.25">
      <c r="B48" s="33"/>
      <c r="C48" s="22" t="s">
        <v>88</v>
      </c>
      <c r="D48" s="15"/>
      <c r="E48" s="34"/>
      <c r="F48" s="26" t="s">
        <v>82</v>
      </c>
      <c r="G48" s="28">
        <v>0</v>
      </c>
      <c r="H48" s="15"/>
    </row>
    <row r="49" spans="1:8" x14ac:dyDescent="0.25">
      <c r="B49" s="15" t="s">
        <v>86</v>
      </c>
      <c r="C49" s="15" t="s">
        <v>89</v>
      </c>
      <c r="D49" s="15"/>
      <c r="E49" s="34"/>
      <c r="F49" s="16">
        <v>3159697.01</v>
      </c>
      <c r="G49" s="28">
        <f>+F49/$F$53</f>
        <v>1.1132577825771693E-2</v>
      </c>
      <c r="H49" s="15"/>
    </row>
    <row r="50" spans="1:8" x14ac:dyDescent="0.25">
      <c r="B50" s="33"/>
      <c r="C50" s="15"/>
      <c r="D50" s="15"/>
      <c r="E50" s="34"/>
      <c r="F50" s="35"/>
      <c r="G50" s="28"/>
      <c r="H50" s="15"/>
    </row>
    <row r="51" spans="1:8" x14ac:dyDescent="0.25">
      <c r="B51" s="33"/>
      <c r="C51" s="15" t="s">
        <v>90</v>
      </c>
      <c r="D51" s="15"/>
      <c r="E51" s="34"/>
      <c r="F51" s="37">
        <f>SUM(F44:F50)</f>
        <v>10795317.039999999</v>
      </c>
      <c r="G51" s="28">
        <f>+F51/$F$53</f>
        <v>3.8035199805971052E-2</v>
      </c>
      <c r="H51" s="15"/>
    </row>
    <row r="52" spans="1:8" x14ac:dyDescent="0.25">
      <c r="B52" s="33"/>
      <c r="C52" s="15"/>
      <c r="D52" s="15"/>
      <c r="E52" s="34"/>
      <c r="F52" s="37"/>
      <c r="G52" s="28"/>
      <c r="H52" s="15"/>
    </row>
    <row r="53" spans="1:8" x14ac:dyDescent="0.25">
      <c r="B53" s="38"/>
      <c r="C53" s="39" t="s">
        <v>91</v>
      </c>
      <c r="D53" s="40"/>
      <c r="E53" s="41"/>
      <c r="F53" s="41">
        <f>+F51+F41</f>
        <v>283824380.97000003</v>
      </c>
      <c r="G53" s="42">
        <v>1</v>
      </c>
      <c r="H53" s="15"/>
    </row>
    <row r="54" spans="1:8" x14ac:dyDescent="0.25">
      <c r="F54" s="43"/>
    </row>
    <row r="55" spans="1:8" x14ac:dyDescent="0.25">
      <c r="C55" s="22" t="s">
        <v>92</v>
      </c>
      <c r="D55" s="44">
        <v>18.41</v>
      </c>
      <c r="F55" s="4">
        <v>0</v>
      </c>
    </row>
    <row r="56" spans="1:8" x14ac:dyDescent="0.25">
      <c r="C56" s="22" t="s">
        <v>93</v>
      </c>
      <c r="D56" s="44">
        <v>8.99</v>
      </c>
    </row>
    <row r="57" spans="1:8" x14ac:dyDescent="0.25">
      <c r="C57" s="22" t="s">
        <v>94</v>
      </c>
      <c r="D57" s="44">
        <v>7.22</v>
      </c>
    </row>
    <row r="58" spans="1:8" x14ac:dyDescent="0.25">
      <c r="A58" s="30" t="s">
        <v>95</v>
      </c>
      <c r="C58" s="22" t="s">
        <v>96</v>
      </c>
      <c r="D58" s="45">
        <v>16.5032</v>
      </c>
    </row>
    <row r="59" spans="1:8" x14ac:dyDescent="0.25">
      <c r="C59" s="22" t="s">
        <v>97</v>
      </c>
      <c r="D59" s="45">
        <v>16.6525</v>
      </c>
    </row>
    <row r="60" spans="1:8" x14ac:dyDescent="0.25">
      <c r="C60" s="22" t="s">
        <v>98</v>
      </c>
      <c r="D60" s="46">
        <v>0</v>
      </c>
    </row>
    <row r="61" spans="1:8" x14ac:dyDescent="0.25">
      <c r="C61" s="22" t="s">
        <v>99</v>
      </c>
      <c r="D61" s="47">
        <v>0</v>
      </c>
    </row>
    <row r="62" spans="1:8" x14ac:dyDescent="0.25">
      <c r="C62" s="22" t="s">
        <v>100</v>
      </c>
      <c r="D62" s="47">
        <v>0</v>
      </c>
      <c r="F62" s="43"/>
      <c r="G62" s="48"/>
    </row>
    <row r="63" spans="1:8" x14ac:dyDescent="0.25">
      <c r="B63" s="49"/>
      <c r="C63" s="13"/>
    </row>
    <row r="64" spans="1:8" x14ac:dyDescent="0.25">
      <c r="F64" s="4"/>
    </row>
    <row r="65" spans="1:8" x14ac:dyDescent="0.25">
      <c r="A65" s="1" t="s">
        <v>16</v>
      </c>
      <c r="C65" s="31" t="s">
        <v>101</v>
      </c>
      <c r="D65" s="31"/>
      <c r="E65" s="31"/>
      <c r="F65" s="31"/>
      <c r="G65" s="32"/>
      <c r="H65" s="31"/>
    </row>
    <row r="66" spans="1:8" x14ac:dyDescent="0.25">
      <c r="A66" s="15" t="s">
        <v>65</v>
      </c>
      <c r="C66" s="31" t="s">
        <v>102</v>
      </c>
      <c r="D66" s="31"/>
      <c r="E66" s="31"/>
      <c r="F66" s="31" t="s">
        <v>11</v>
      </c>
      <c r="G66" s="32" t="s">
        <v>12</v>
      </c>
      <c r="H66" s="31" t="s">
        <v>13</v>
      </c>
    </row>
    <row r="67" spans="1:8" x14ac:dyDescent="0.25">
      <c r="C67" s="22" t="s">
        <v>103</v>
      </c>
      <c r="D67" s="15"/>
      <c r="E67" s="34"/>
      <c r="F67" s="50">
        <f>SUMIF(Table13456768578910[[Industry ]],A65,Table13456768578910[Market Value])</f>
        <v>231856402.93000001</v>
      </c>
      <c r="G67" s="51">
        <f>+F67/$F$53</f>
        <v>0.81690093760657934</v>
      </c>
      <c r="H67" s="15"/>
    </row>
    <row r="68" spans="1:8" x14ac:dyDescent="0.25">
      <c r="C68" s="15" t="s">
        <v>104</v>
      </c>
      <c r="D68" s="15"/>
      <c r="E68" s="34"/>
      <c r="F68" s="50">
        <f>SUMIF(Table13456768578910[[Industry ]],A66,Table13456768578910[Market Value])</f>
        <v>41172661</v>
      </c>
      <c r="G68" s="51">
        <f>+F68/$F$53</f>
        <v>0.14506386258744949</v>
      </c>
      <c r="H68" s="15"/>
    </row>
    <row r="69" spans="1:8" x14ac:dyDescent="0.25">
      <c r="C69" s="52" t="s">
        <v>105</v>
      </c>
      <c r="D69" s="15"/>
      <c r="E69" s="34"/>
      <c r="F69" s="50">
        <f>SUM(F67:F68)</f>
        <v>273029063.93000001</v>
      </c>
      <c r="G69" s="51">
        <f>+F69/$F$53</f>
        <v>0.96196480019402886</v>
      </c>
      <c r="H69" s="15"/>
    </row>
    <row r="70" spans="1:8" hidden="1" x14ac:dyDescent="0.25">
      <c r="C70" s="15" t="s">
        <v>106</v>
      </c>
      <c r="D70" s="15"/>
      <c r="E70" s="34"/>
      <c r="F70" s="50">
        <f t="shared" ref="F70:F78" si="1">SUMIF($E$81:$E$88,C70,H82:H89)</f>
        <v>0</v>
      </c>
      <c r="G70" s="51">
        <f t="shared" ref="G70:G78" si="2">+F70/$F$53</f>
        <v>0</v>
      </c>
      <c r="H70" s="15"/>
    </row>
    <row r="71" spans="1:8" hidden="1" x14ac:dyDescent="0.25">
      <c r="C71" s="15" t="s">
        <v>107</v>
      </c>
      <c r="D71" s="15"/>
      <c r="E71" s="34"/>
      <c r="F71" s="50">
        <f t="shared" si="1"/>
        <v>0</v>
      </c>
      <c r="G71" s="51">
        <f t="shared" si="2"/>
        <v>0</v>
      </c>
      <c r="H71" s="15"/>
    </row>
    <row r="72" spans="1:8" hidden="1" x14ac:dyDescent="0.25">
      <c r="C72" s="15" t="s">
        <v>108</v>
      </c>
      <c r="D72" s="15"/>
      <c r="E72" s="34"/>
      <c r="F72" s="50">
        <f t="shared" si="1"/>
        <v>0</v>
      </c>
      <c r="G72" s="51">
        <f t="shared" si="2"/>
        <v>0</v>
      </c>
      <c r="H72" s="15"/>
    </row>
    <row r="73" spans="1:8" hidden="1" x14ac:dyDescent="0.25">
      <c r="C73" s="15" t="s">
        <v>109</v>
      </c>
      <c r="D73" s="15"/>
      <c r="E73" s="34"/>
      <c r="F73" s="50">
        <f t="shared" si="1"/>
        <v>0</v>
      </c>
      <c r="G73" s="51">
        <f t="shared" si="2"/>
        <v>0</v>
      </c>
      <c r="H73" s="15"/>
    </row>
    <row r="74" spans="1:8" hidden="1" x14ac:dyDescent="0.25">
      <c r="C74" s="15" t="s">
        <v>110</v>
      </c>
      <c r="D74" s="15"/>
      <c r="E74" s="34"/>
      <c r="F74" s="50">
        <f t="shared" si="1"/>
        <v>0</v>
      </c>
      <c r="G74" s="51">
        <f t="shared" si="2"/>
        <v>0</v>
      </c>
      <c r="H74" s="15"/>
    </row>
    <row r="75" spans="1:8" hidden="1" x14ac:dyDescent="0.25">
      <c r="C75" s="15" t="s">
        <v>111</v>
      </c>
      <c r="D75" s="15"/>
      <c r="E75" s="34"/>
      <c r="F75" s="50">
        <f t="shared" si="1"/>
        <v>0</v>
      </c>
      <c r="G75" s="51">
        <f t="shared" si="2"/>
        <v>0</v>
      </c>
      <c r="H75" s="15"/>
    </row>
    <row r="76" spans="1:8" hidden="1" x14ac:dyDescent="0.25">
      <c r="C76" s="15" t="s">
        <v>112</v>
      </c>
      <c r="D76" s="15"/>
      <c r="E76" s="34"/>
      <c r="F76" s="50">
        <f>SUMIF($E$81:$E$88,C76,H88:H95)</f>
        <v>0</v>
      </c>
      <c r="G76" s="51">
        <f t="shared" si="2"/>
        <v>0</v>
      </c>
      <c r="H76" s="15"/>
    </row>
    <row r="77" spans="1:8" hidden="1" x14ac:dyDescent="0.25">
      <c r="C77" s="15" t="s">
        <v>113</v>
      </c>
      <c r="D77" s="15"/>
      <c r="E77" s="34"/>
      <c r="F77" s="50">
        <f t="shared" si="1"/>
        <v>0</v>
      </c>
      <c r="G77" s="51">
        <f t="shared" si="2"/>
        <v>0</v>
      </c>
      <c r="H77" s="15"/>
    </row>
    <row r="78" spans="1:8" hidden="1" x14ac:dyDescent="0.25">
      <c r="C78" s="15" t="s">
        <v>114</v>
      </c>
      <c r="D78" s="15"/>
      <c r="E78" s="34"/>
      <c r="F78" s="50">
        <f t="shared" si="1"/>
        <v>0</v>
      </c>
      <c r="G78" s="51">
        <f t="shared" si="2"/>
        <v>0</v>
      </c>
      <c r="H78" s="15"/>
    </row>
    <row r="81" spans="5:8" x14ac:dyDescent="0.25">
      <c r="E81" s="15" t="s">
        <v>115</v>
      </c>
      <c r="F81" s="15" t="s">
        <v>116</v>
      </c>
      <c r="G81" s="7">
        <f t="shared" ref="G81:G88" si="3">SUMIF($H$7:$H$37,F81,$E$7:$E$37)</f>
        <v>0</v>
      </c>
      <c r="H81" s="53">
        <f t="shared" ref="H81:H88" si="4">SUMIF($H$7:$H$40,F81,$F$7:$F$40)</f>
        <v>0</v>
      </c>
    </row>
    <row r="82" spans="5:8" x14ac:dyDescent="0.25">
      <c r="E82" s="15" t="s">
        <v>115</v>
      </c>
      <c r="F82" s="15" t="s">
        <v>117</v>
      </c>
      <c r="G82" s="7">
        <f t="shared" si="3"/>
        <v>0</v>
      </c>
      <c r="H82" s="53">
        <f t="shared" si="4"/>
        <v>0</v>
      </c>
    </row>
    <row r="83" spans="5:8" x14ac:dyDescent="0.25">
      <c r="E83" s="15" t="s">
        <v>115</v>
      </c>
      <c r="F83" s="15" t="s">
        <v>118</v>
      </c>
      <c r="G83" s="7">
        <f t="shared" si="3"/>
        <v>0</v>
      </c>
      <c r="H83" s="53">
        <f t="shared" si="4"/>
        <v>0</v>
      </c>
    </row>
    <row r="84" spans="5:8" x14ac:dyDescent="0.25">
      <c r="E84" s="15" t="s">
        <v>107</v>
      </c>
      <c r="F84" s="15" t="s">
        <v>119</v>
      </c>
      <c r="G84" s="7">
        <f t="shared" si="3"/>
        <v>0</v>
      </c>
      <c r="H84" s="53">
        <f t="shared" si="4"/>
        <v>0</v>
      </c>
    </row>
    <row r="85" spans="5:8" x14ac:dyDescent="0.25">
      <c r="E85" s="15" t="s">
        <v>108</v>
      </c>
      <c r="F85" s="15" t="s">
        <v>120</v>
      </c>
      <c r="G85" s="7">
        <f t="shared" si="3"/>
        <v>0</v>
      </c>
      <c r="H85" s="53">
        <f t="shared" si="4"/>
        <v>0</v>
      </c>
    </row>
    <row r="86" spans="5:8" x14ac:dyDescent="0.25">
      <c r="E86" s="15" t="s">
        <v>115</v>
      </c>
      <c r="F86" s="15" t="s">
        <v>121</v>
      </c>
      <c r="G86" s="7">
        <f t="shared" si="3"/>
        <v>0</v>
      </c>
      <c r="H86" s="53">
        <f t="shared" si="4"/>
        <v>0</v>
      </c>
    </row>
    <row r="87" spans="5:8" x14ac:dyDescent="0.25">
      <c r="E87" s="15" t="s">
        <v>108</v>
      </c>
      <c r="F87" s="15" t="s">
        <v>122</v>
      </c>
      <c r="G87" s="7">
        <f t="shared" si="3"/>
        <v>0</v>
      </c>
      <c r="H87" s="53">
        <f t="shared" si="4"/>
        <v>0</v>
      </c>
    </row>
    <row r="88" spans="5:8" x14ac:dyDescent="0.25">
      <c r="E88" s="15" t="s">
        <v>115</v>
      </c>
      <c r="F88" s="15" t="s">
        <v>123</v>
      </c>
      <c r="G88" s="7">
        <f t="shared" si="3"/>
        <v>0</v>
      </c>
      <c r="H88" s="53">
        <f t="shared" si="4"/>
        <v>0</v>
      </c>
    </row>
    <row r="89" spans="5:8" x14ac:dyDescent="0.25">
      <c r="G89" s="7" t="s">
        <v>105</v>
      </c>
      <c r="H89" s="1" t="s">
        <v>105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Port_G1I</vt:lpstr>
      <vt:lpstr>Port_G1I!Print_Area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2024-07-05T08:30:01Z</dcterms:created>
  <dcterms:modified xsi:type="dcterms:W3CDTF">2024-07-05T08:30:18Z</dcterms:modified>
</cp:coreProperties>
</file>