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malav_dave-v_adityabirlacapital_com/Documents/"/>
    </mc:Choice>
  </mc:AlternateContent>
  <xr:revisionPtr revIDLastSave="0" documentId="8_{58B07D19-7493-435A-A045-D152503E3414}" xr6:coauthVersionLast="47" xr6:coauthVersionMax="47" xr10:uidLastSave="{00000000-0000-0000-0000-000000000000}"/>
  <bookViews>
    <workbookView xWindow="-120" yWindow="-120" windowWidth="20730" windowHeight="11160" xr2:uid="{A004E66D-6595-46D3-A0D1-E586FB6058E0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F94" i="1" s="1"/>
  <c r="G94" i="1" s="1"/>
  <c r="G110" i="1"/>
  <c r="H109" i="1"/>
  <c r="G109" i="1"/>
  <c r="H108" i="1"/>
  <c r="G108" i="1"/>
  <c r="H107" i="1"/>
  <c r="G107" i="1"/>
  <c r="H106" i="1"/>
  <c r="G106" i="1"/>
  <c r="H105" i="1"/>
  <c r="H104" i="1"/>
  <c r="G104" i="1"/>
  <c r="H103" i="1"/>
  <c r="H111" i="1" s="1"/>
  <c r="G103" i="1"/>
  <c r="F100" i="1"/>
  <c r="F99" i="1"/>
  <c r="F98" i="1"/>
  <c r="F97" i="1"/>
  <c r="F96" i="1"/>
  <c r="F95" i="1"/>
  <c r="F90" i="1"/>
  <c r="F89" i="1"/>
  <c r="F73" i="1"/>
  <c r="F75" i="1" s="1"/>
  <c r="F63" i="1"/>
  <c r="G89" i="1" l="1"/>
  <c r="G96" i="1"/>
  <c r="G100" i="1"/>
  <c r="G105" i="1"/>
  <c r="G111" i="1" s="1"/>
  <c r="G19" i="1"/>
  <c r="G10" i="1"/>
  <c r="G71" i="1"/>
  <c r="G57" i="1"/>
  <c r="G49" i="1"/>
  <c r="G33" i="1"/>
  <c r="G17" i="1"/>
  <c r="G26" i="1"/>
  <c r="G9" i="1"/>
  <c r="G7" i="1"/>
  <c r="G41" i="1"/>
  <c r="G15" i="1"/>
  <c r="G54" i="1"/>
  <c r="G46" i="1"/>
  <c r="G38" i="1"/>
  <c r="G30" i="1"/>
  <c r="G22" i="1"/>
  <c r="G14" i="1"/>
  <c r="G61" i="1"/>
  <c r="G53" i="1"/>
  <c r="G45" i="1"/>
  <c r="G37" i="1"/>
  <c r="G29" i="1"/>
  <c r="G21" i="1"/>
  <c r="G13" i="1"/>
  <c r="G60" i="1"/>
  <c r="G44" i="1"/>
  <c r="G36" i="1"/>
  <c r="G20" i="1"/>
  <c r="G59" i="1"/>
  <c r="G43" i="1"/>
  <c r="G27" i="1"/>
  <c r="G25" i="1"/>
  <c r="G99" i="1"/>
  <c r="G67" i="1"/>
  <c r="G48" i="1"/>
  <c r="G32" i="1"/>
  <c r="G16" i="1"/>
  <c r="G52" i="1"/>
  <c r="G28" i="1"/>
  <c r="G12" i="1"/>
  <c r="G51" i="1"/>
  <c r="G35" i="1"/>
  <c r="G11" i="1"/>
  <c r="G58" i="1"/>
  <c r="G50" i="1"/>
  <c r="G42" i="1"/>
  <c r="G34" i="1"/>
  <c r="G18" i="1"/>
  <c r="G95" i="1"/>
  <c r="G56" i="1"/>
  <c r="G40" i="1"/>
  <c r="G24" i="1"/>
  <c r="G8" i="1"/>
  <c r="G63" i="1"/>
  <c r="G55" i="1"/>
  <c r="G47" i="1"/>
  <c r="G39" i="1"/>
  <c r="G31" i="1"/>
  <c r="G23" i="1"/>
  <c r="G97" i="1"/>
  <c r="G98" i="1"/>
  <c r="G90" i="1"/>
  <c r="F91" i="1"/>
  <c r="G91" i="1" s="1"/>
  <c r="G73" i="1"/>
  <c r="F92" i="1" l="1"/>
  <c r="G92" i="1"/>
</calcChain>
</file>

<file path=xl/sharedStrings.xml><?xml version="1.0" encoding="utf-8"?>
<sst xmlns="http://schemas.openxmlformats.org/spreadsheetml/2006/main" count="239" uniqueCount="170">
  <si>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</si>
  <si>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</si>
  <si>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</si>
  <si>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</si>
  <si>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</si>
  <si>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</si>
  <si>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28-06-2024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</si>
  <si>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</si>
  <si>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</si>
  <si>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</si>
  <si>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</si>
  <si>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</si>
  <si>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</si>
  <si>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</si>
  <si>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</si>
  <si>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</si>
  <si>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</si>
  <si>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</si>
  <si>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</si>
  <si>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IN000929C058</t>
  </si>
  <si>
    <t>Gsec Strip 12-09-2029</t>
  </si>
  <si>
    <t>IN000930C056</t>
  </si>
  <si>
    <t>Strip Gsec 12-09-2030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</si>
  <si>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</si>
  <si>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</si>
  <si>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</si>
  <si>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</si>
  <si>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</si>
  <si>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</si>
  <si>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</si>
  <si>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</si>
  <si>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</si>
  <si>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</si>
  <si>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</si>
  <si>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</si>
  <si>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</si>
  <si>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</si>
  <si>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</si>
  <si>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</si>
  <si>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</si>
  <si>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</si>
  <si>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</si>
  <si>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</si>
  <si>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</si>
  <si>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</si>
  <si>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</si>
  <si>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</si>
  <si>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</si>
  <si>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</si>
  <si>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</si>
  <si>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</si>
  <si>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</si>
  <si>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</si>
  <si>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</si>
  <si>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</si>
  <si>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</si>
  <si>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</si>
  <si>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</si>
  <si>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</si>
  <si>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</si>
  <si>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</si>
  <si>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</si>
  <si>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</si>
  <si>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</si>
  <si>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</si>
  <si>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</si>
  <si>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</si>
  <si>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</si>
  <si>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</si>
  <si>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</si>
  <si>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</si>
  <si>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</si>
  <si>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</si>
  <si>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</si>
  <si>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</si>
  <si>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</si>
  <si>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</si>
  <si>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</si>
  <si>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</si>
  <si>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</si>
  <si>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</si>
  <si>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</si>
  <si>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</si>
  <si>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IN0020230101</t>
  </si>
  <si>
    <t>7.37 GS 23.10.2028</t>
  </si>
  <si>
    <t>IN0020230127</t>
  </si>
  <si>
    <t>7.46 GS 06.11.2073</t>
  </si>
  <si>
    <t>IN0020240019</t>
  </si>
  <si>
    <t>7.10 GS 08.04.2034</t>
  </si>
  <si>
    <t>IN0020240035</t>
  </si>
  <si>
    <t>7.34 GS 22.04.2064</t>
  </si>
  <si>
    <t>IN1320230114</t>
  </si>
  <si>
    <t>7.73% BR SDL 08.11.2038</t>
  </si>
  <si>
    <t>SDL</t>
  </si>
  <si>
    <t>IN1520220279</t>
  </si>
  <si>
    <t>7.71 GJ SDL 08.03.2034</t>
  </si>
  <si>
    <t>IN1920230142</t>
  </si>
  <si>
    <t>7.64 KA SDL 20.12.2039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</si>
  <si>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</si>
  <si>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</si>
  <si>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</si>
  <si>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</si>
  <si>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</si>
  <si>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</si>
  <si>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IN2220230121</t>
  </si>
  <si>
    <t>7.47 MH SDL 13.09.2034</t>
  </si>
  <si>
    <t>IN2220230162</t>
  </si>
  <si>
    <t>7.70 MH SDL 15.11.2034</t>
  </si>
  <si>
    <t>IN2220230220</t>
  </si>
  <si>
    <t>7.49 MH SDL 07.02.2036</t>
  </si>
  <si>
    <t>IN2220230238</t>
  </si>
  <si>
    <t>7.46 MH SDL 21.02.2035</t>
  </si>
  <si>
    <t>IN2220230246</t>
  </si>
  <si>
    <t>7.47 MH SDL 21.02.2036</t>
  </si>
  <si>
    <t>IN2220230287</t>
  </si>
  <si>
    <t>7.40 MH SDL 06.03.2036</t>
  </si>
  <si>
    <t>IN2220230311</t>
  </si>
  <si>
    <t>7.42 MH SDL 22.03.2034</t>
  </si>
  <si>
    <t>IN3320230359</t>
  </si>
  <si>
    <t>7.48 UP SDL 22.03.2044</t>
  </si>
  <si>
    <t>02A</t>
  </si>
  <si>
    <t>IN4520180204</t>
  </si>
  <si>
    <t>8.38% Telangana SDL 2049</t>
  </si>
  <si>
    <t>INE103D08039</t>
  </si>
  <si>
    <t>7.72 BSNL 22-12-2032</t>
  </si>
  <si>
    <t>NCD</t>
  </si>
  <si>
    <t>CRISIL AAA(CE)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</si>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</sst>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0" fillId="0" borderId="5" xfId="3" applyNumberFormat="1" applyFont="1" applyFill="1" applyBorder="1" applyAlignment="1">
      <alignment horizontal="right" vertical="top"/>
    </xf>
    <xf numFmtId="9" fontId="1" fillId="0" borderId="5" xfId="1" applyFont="1" applyFill="1" applyBorder="1"/>
    <xf numFmtId="0" fontId="4" fillId="0" borderId="5" xfId="2" applyFont="1" applyBorder="1"/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9" fillId="2" borderId="8" xfId="0" applyFont="1" applyFill="1" applyBorder="1"/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D2018916-D5A9-4CB4-AC86-D6F64BAE7E7D}"/>
    <cellStyle name="Comma 3" xfId="4" xr:uid="{92B844AC-5ED7-4FBA-985B-45691A069FA5}"/>
    <cellStyle name="Normal" xfId="0" builtinId="0"/>
    <cellStyle name="Normal 2" xfId="2" xr:uid="{FB25219F-2EE2-41AF-9488-93154C58283A}"/>
    <cellStyle name="Percent" xfId="1" builtinId="5"/>
    <cellStyle name="Percent 2" xfId="5" xr:uid="{43376DC7-6C5D-4738-9CDA-54C32F4897D7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A563F2-3F23-4D79-9E49-7AD85E887549}" name="Table1345676857896" displayName="Table1345676857896" ref="B6:H62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4715E45F-0922-46DF-A501-57633E43F7F5}" name="ISIN No." dataDxfId="6"/>
    <tableColumn id="2" xr3:uid="{F2751B24-9D20-4A2C-9D85-742FC2F2A7B5}" name="Name of the Instrument" dataDxfId="5"/>
    <tableColumn id="3" xr3:uid="{776092D8-56BE-445F-8E5C-B2EC58A53873}" name="Industry " dataDxfId="4"/>
    <tableColumn id="4" xr3:uid="{DD48B043-34BB-4E3E-ABCD-058C17EFBAE4}" name="Quantity" dataDxfId="3"/>
    <tableColumn id="5" xr3:uid="{1EA9E18F-2B16-4EC5-84BD-5101BCA37482}" name="Market Value" dataDxfId="2"/>
    <tableColumn id="6" xr3:uid="{6613E024-FA82-48D2-9F18-F46D55AA4C0D}" name="% of Portfolio" dataDxfId="1" dataCellStyle="Percent">
      <calculatedColumnFormula>+F7/$F$75</calculatedColumnFormula>
    </tableColumn>
    <tableColumn id="7" xr3:uid="{8A7E49FB-96A2-42F8-B3A4-387BB3CBB14D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3BAA7-3B0B-4C57-A0A7-8F37AD2BAC0C}">
  <sheetPr>
    <tabColor rgb="FF7030A0"/>
  </sheetPr>
  <dimension ref="A2:H111"/>
  <sheetViews>
    <sheetView showGridLines="0" tabSelected="1" zoomScaleNormal="100" zoomScaleSheetLayoutView="89" workbookViewId="0">
      <selection activeCell="C12" sqref="C12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2500000</v>
      </c>
      <c r="F7" s="17">
        <v>169176750</v>
      </c>
      <c r="G7" s="18">
        <f t="shared" ref="G7:G61" si="0">+F7/$F$75</f>
        <v>2.6096752217522938E-2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500000</v>
      </c>
      <c r="F8" s="17">
        <v>33703050</v>
      </c>
      <c r="G8" s="18">
        <f t="shared" si="0"/>
        <v>5.1989421999464255E-3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2250000</v>
      </c>
      <c r="F9" s="17">
        <v>157097250</v>
      </c>
      <c r="G9" s="18">
        <f t="shared" si="0"/>
        <v>2.4233400909429076E-2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7">
        <v>26000</v>
      </c>
      <c r="F10" s="17">
        <v>1692171</v>
      </c>
      <c r="G10" s="18">
        <f t="shared" si="0"/>
        <v>2.6102976500422194E-4</v>
      </c>
      <c r="H10" s="19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7">
        <v>1500000</v>
      </c>
      <c r="F11" s="17">
        <v>72757500</v>
      </c>
      <c r="G11" s="18">
        <f t="shared" si="0"/>
        <v>1.122337702708218E-2</v>
      </c>
      <c r="H11" s="19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7">
        <v>2100000</v>
      </c>
      <c r="F12" s="17">
        <v>54622890</v>
      </c>
      <c r="G12" s="18">
        <f t="shared" si="0"/>
        <v>8.4259806724920026E-3</v>
      </c>
      <c r="H12" s="19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7">
        <v>600000</v>
      </c>
      <c r="F13" s="17">
        <v>61884000</v>
      </c>
      <c r="G13" s="18">
        <f t="shared" si="0"/>
        <v>9.5460600480219027E-3</v>
      </c>
      <c r="H13" s="19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7">
        <v>580500</v>
      </c>
      <c r="F14" s="17">
        <v>62197208.100000001</v>
      </c>
      <c r="G14" s="18">
        <f t="shared" si="0"/>
        <v>9.5943746904194015E-3</v>
      </c>
      <c r="H14" s="19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7">
        <v>256800</v>
      </c>
      <c r="F15" s="17">
        <v>27666039.84</v>
      </c>
      <c r="G15" s="18">
        <f t="shared" si="0"/>
        <v>4.2676891862776529E-3</v>
      </c>
      <c r="H15" s="19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7">
        <v>200000</v>
      </c>
      <c r="F16" s="17">
        <v>22592100</v>
      </c>
      <c r="G16" s="18">
        <f t="shared" si="0"/>
        <v>3.4849968200328942E-3</v>
      </c>
      <c r="H16" s="19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7">
        <v>60600</v>
      </c>
      <c r="F17" s="17">
        <v>6345007.8600000003</v>
      </c>
      <c r="G17" s="18">
        <f t="shared" si="0"/>
        <v>9.7876391372133265E-4</v>
      </c>
      <c r="H17" s="19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7">
        <v>163000</v>
      </c>
      <c r="F18" s="17">
        <v>17590291.699999999</v>
      </c>
      <c r="G18" s="18">
        <f t="shared" si="0"/>
        <v>2.7134312719026125E-3</v>
      </c>
      <c r="H18" s="19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7">
        <v>50000</v>
      </c>
      <c r="F19" s="17">
        <v>5132905</v>
      </c>
      <c r="G19" s="18">
        <f t="shared" si="0"/>
        <v>7.9178817385417658E-4</v>
      </c>
      <c r="H19" s="19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7">
        <v>500000</v>
      </c>
      <c r="F20" s="17">
        <v>47390500</v>
      </c>
      <c r="G20" s="18">
        <f t="shared" si="0"/>
        <v>7.3103315672190224E-3</v>
      </c>
      <c r="H20" s="19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7">
        <v>620000</v>
      </c>
      <c r="F21" s="17">
        <v>61251412</v>
      </c>
      <c r="G21" s="18">
        <f t="shared" si="0"/>
        <v>9.4484787178936297E-3</v>
      </c>
      <c r="H21" s="19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7">
        <v>28300</v>
      </c>
      <c r="F22" s="17">
        <v>2975781.79</v>
      </c>
      <c r="G22" s="18">
        <f t="shared" si="0"/>
        <v>4.5903612657795397E-4</v>
      </c>
      <c r="H22" s="19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7">
        <v>230000</v>
      </c>
      <c r="F23" s="17">
        <v>24816908</v>
      </c>
      <c r="G23" s="18">
        <f t="shared" si="0"/>
        <v>3.8281897416817777E-3</v>
      </c>
      <c r="H23" s="19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7">
        <v>170000</v>
      </c>
      <c r="F24" s="17">
        <v>18072309</v>
      </c>
      <c r="G24" s="18">
        <f t="shared" si="0"/>
        <v>2.7877859692393295E-3</v>
      </c>
      <c r="H24" s="19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7">
        <v>500000</v>
      </c>
      <c r="F25" s="17">
        <v>50657700</v>
      </c>
      <c r="G25" s="18">
        <f t="shared" si="0"/>
        <v>7.8143210861398599E-3</v>
      </c>
      <c r="H25" s="19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7">
        <v>140000</v>
      </c>
      <c r="F26" s="17">
        <v>13145636</v>
      </c>
      <c r="G26" s="18">
        <f t="shared" si="0"/>
        <v>2.0278105911938214E-3</v>
      </c>
      <c r="H26" s="19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7">
        <v>500000</v>
      </c>
      <c r="F27" s="17">
        <v>48108100</v>
      </c>
      <c r="G27" s="18">
        <f t="shared" si="0"/>
        <v>7.4210266207136331E-3</v>
      </c>
      <c r="H27" s="19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7">
        <v>425400</v>
      </c>
      <c r="F28" s="17">
        <v>39842836.380000003</v>
      </c>
      <c r="G28" s="18">
        <f t="shared" si="0"/>
        <v>6.1460491979670288E-3</v>
      </c>
      <c r="H28" s="19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7">
        <v>500000</v>
      </c>
      <c r="F29" s="17">
        <v>48389950</v>
      </c>
      <c r="G29" s="18">
        <f t="shared" si="0"/>
        <v>7.4645040466158859E-3</v>
      </c>
      <c r="H29" s="19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7">
        <v>840000</v>
      </c>
      <c r="F30" s="17">
        <v>81428676</v>
      </c>
      <c r="G30" s="18">
        <f t="shared" si="0"/>
        <v>1.2560969406097213E-2</v>
      </c>
      <c r="H30" s="19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7">
        <v>420000</v>
      </c>
      <c r="F31" s="17">
        <v>41659590</v>
      </c>
      <c r="G31" s="18">
        <f t="shared" si="0"/>
        <v>6.4262967441660653E-3</v>
      </c>
      <c r="H31" s="19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7">
        <v>596400</v>
      </c>
      <c r="F32" s="17">
        <v>58507138.200000003</v>
      </c>
      <c r="G32" s="18">
        <f t="shared" si="0"/>
        <v>9.0251543936254296E-3</v>
      </c>
      <c r="H32" s="19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7">
        <v>1500000</v>
      </c>
      <c r="F33" s="17">
        <v>145425150</v>
      </c>
      <c r="G33" s="18">
        <f t="shared" si="0"/>
        <v>2.2432894033879394E-2</v>
      </c>
      <c r="H33" s="19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7">
        <v>350000</v>
      </c>
      <c r="F34" s="17">
        <v>35104405</v>
      </c>
      <c r="G34" s="18">
        <f t="shared" si="0"/>
        <v>5.4151114679089965E-3</v>
      </c>
      <c r="H34" s="19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7">
        <v>1000000</v>
      </c>
      <c r="F35" s="17">
        <v>102989900</v>
      </c>
      <c r="G35" s="18">
        <f t="shared" si="0"/>
        <v>1.5886946056165908E-2</v>
      </c>
      <c r="H35" s="19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7">
        <v>1500000</v>
      </c>
      <c r="F36" s="17">
        <v>152284800</v>
      </c>
      <c r="G36" s="18">
        <f t="shared" si="0"/>
        <v>2.3491045265351396E-2</v>
      </c>
      <c r="H36" s="19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7">
        <v>7145000</v>
      </c>
      <c r="F37" s="17">
        <v>728603515.5</v>
      </c>
      <c r="G37" s="18">
        <f t="shared" si="0"/>
        <v>0.11239242631637995</v>
      </c>
      <c r="H37" s="19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7">
        <v>4260000</v>
      </c>
      <c r="F38" s="17">
        <v>438673926</v>
      </c>
      <c r="G38" s="18">
        <f t="shared" si="0"/>
        <v>6.7668664583697191E-2</v>
      </c>
      <c r="H38" s="19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7">
        <v>4430000</v>
      </c>
      <c r="F39" s="17">
        <v>448097601</v>
      </c>
      <c r="G39" s="18">
        <f t="shared" si="0"/>
        <v>6.9122335442449737E-2</v>
      </c>
      <c r="H39" s="19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7">
        <v>3500000</v>
      </c>
      <c r="F40" s="17">
        <v>352964500</v>
      </c>
      <c r="G40" s="18">
        <f t="shared" si="0"/>
        <v>5.4447358151057251E-2</v>
      </c>
      <c r="H40" s="19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7">
        <v>400000</v>
      </c>
      <c r="F41" s="17">
        <v>40532440</v>
      </c>
      <c r="G41" s="18">
        <f t="shared" si="0"/>
        <v>6.2524256048872877E-3</v>
      </c>
      <c r="H41" s="19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7">
        <v>6880000</v>
      </c>
      <c r="F42" s="17">
        <v>722646304</v>
      </c>
      <c r="G42" s="18">
        <f t="shared" si="0"/>
        <v>0.11147348283021606</v>
      </c>
      <c r="H42" s="19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7">
        <v>3150000</v>
      </c>
      <c r="F43" s="17">
        <v>316986390</v>
      </c>
      <c r="G43" s="18">
        <f t="shared" si="0"/>
        <v>4.8897471290570899E-2</v>
      </c>
      <c r="H43" s="19"/>
    </row>
    <row r="44" spans="1:8" x14ac:dyDescent="0.25">
      <c r="A44" s="13"/>
      <c r="B44" s="14" t="s">
        <v>89</v>
      </c>
      <c r="C44" s="15" t="s">
        <v>90</v>
      </c>
      <c r="D44" s="15" t="s">
        <v>16</v>
      </c>
      <c r="E44" s="17">
        <v>2033200</v>
      </c>
      <c r="F44" s="17">
        <v>209745521.96000001</v>
      </c>
      <c r="G44" s="18">
        <f t="shared" si="0"/>
        <v>3.2354782293223722E-2</v>
      </c>
      <c r="H44" s="19"/>
    </row>
    <row r="45" spans="1:8" x14ac:dyDescent="0.25">
      <c r="A45" s="13"/>
      <c r="B45" s="14" t="s">
        <v>91</v>
      </c>
      <c r="C45" s="15" t="s">
        <v>92</v>
      </c>
      <c r="D45" s="15" t="s">
        <v>93</v>
      </c>
      <c r="E45" s="17">
        <v>1000000</v>
      </c>
      <c r="F45" s="17">
        <v>103053800</v>
      </c>
      <c r="G45" s="18">
        <f t="shared" si="0"/>
        <v>1.5896803098972911E-2</v>
      </c>
      <c r="H45" s="19"/>
    </row>
    <row r="46" spans="1:8" x14ac:dyDescent="0.25">
      <c r="A46" s="13"/>
      <c r="B46" s="14" t="s">
        <v>94</v>
      </c>
      <c r="C46" s="15" t="s">
        <v>95</v>
      </c>
      <c r="D46" s="15" t="s">
        <v>93</v>
      </c>
      <c r="E46" s="17">
        <v>500000</v>
      </c>
      <c r="F46" s="17">
        <v>51258800</v>
      </c>
      <c r="G46" s="18">
        <f t="shared" si="0"/>
        <v>7.9070451617468986E-3</v>
      </c>
      <c r="H46" s="19"/>
    </row>
    <row r="47" spans="1:8" x14ac:dyDescent="0.25">
      <c r="A47" s="13"/>
      <c r="B47" s="14" t="s">
        <v>96</v>
      </c>
      <c r="C47" s="15" t="s">
        <v>97</v>
      </c>
      <c r="D47" s="15" t="s">
        <v>93</v>
      </c>
      <c r="E47" s="17">
        <v>450000</v>
      </c>
      <c r="F47" s="17">
        <v>46276020</v>
      </c>
      <c r="G47" s="18">
        <f t="shared" si="0"/>
        <v>7.1384148681963439E-3</v>
      </c>
      <c r="H47" s="19"/>
    </row>
    <row r="48" spans="1:8" x14ac:dyDescent="0.25">
      <c r="A48" s="13"/>
      <c r="B48" s="14" t="s">
        <v>98</v>
      </c>
      <c r="C48" s="15" t="s">
        <v>99</v>
      </c>
      <c r="D48" s="15" t="s">
        <v>93</v>
      </c>
      <c r="E48" s="17">
        <v>130000</v>
      </c>
      <c r="F48" s="17">
        <v>13581347</v>
      </c>
      <c r="G48" s="18">
        <f t="shared" si="0"/>
        <v>2.0950222027506646E-3</v>
      </c>
      <c r="H48" s="19"/>
    </row>
    <row r="49" spans="1:8" x14ac:dyDescent="0.25">
      <c r="A49" s="13"/>
      <c r="B49" s="14" t="s">
        <v>100</v>
      </c>
      <c r="C49" s="15" t="s">
        <v>101</v>
      </c>
      <c r="D49" s="15" t="s">
        <v>93</v>
      </c>
      <c r="E49" s="17">
        <v>190000</v>
      </c>
      <c r="F49" s="17">
        <v>18317045</v>
      </c>
      <c r="G49" s="18">
        <f t="shared" si="0"/>
        <v>2.8255382889328315E-3</v>
      </c>
      <c r="H49" s="19"/>
    </row>
    <row r="50" spans="1:8" x14ac:dyDescent="0.25">
      <c r="A50" s="13"/>
      <c r="B50" s="14" t="s">
        <v>102</v>
      </c>
      <c r="C50" s="15" t="s">
        <v>103</v>
      </c>
      <c r="D50" s="15" t="s">
        <v>93</v>
      </c>
      <c r="E50" s="17">
        <v>1000000</v>
      </c>
      <c r="F50" s="17">
        <v>98209700</v>
      </c>
      <c r="G50" s="18">
        <f t="shared" si="0"/>
        <v>1.5149565210688007E-2</v>
      </c>
      <c r="H50" s="19"/>
    </row>
    <row r="51" spans="1:8" x14ac:dyDescent="0.25">
      <c r="A51" s="13"/>
      <c r="B51" s="14" t="s">
        <v>104</v>
      </c>
      <c r="C51" s="15" t="s">
        <v>105</v>
      </c>
      <c r="D51" s="15" t="s">
        <v>93</v>
      </c>
      <c r="E51" s="17">
        <v>400000</v>
      </c>
      <c r="F51" s="17">
        <v>40374640</v>
      </c>
      <c r="G51" s="18">
        <f t="shared" si="0"/>
        <v>6.2280837996455795E-3</v>
      </c>
      <c r="H51" s="19"/>
    </row>
    <row r="52" spans="1:8" x14ac:dyDescent="0.25">
      <c r="A52" s="13"/>
      <c r="B52" s="14" t="s">
        <v>106</v>
      </c>
      <c r="C52" s="15" t="s">
        <v>107</v>
      </c>
      <c r="D52" s="15" t="s">
        <v>93</v>
      </c>
      <c r="E52" s="17">
        <v>4900000</v>
      </c>
      <c r="F52" s="17">
        <v>501832520</v>
      </c>
      <c r="G52" s="18">
        <f t="shared" si="0"/>
        <v>7.7411340087424091E-2</v>
      </c>
      <c r="H52" s="19"/>
    </row>
    <row r="53" spans="1:8" x14ac:dyDescent="0.25">
      <c r="A53" s="13"/>
      <c r="B53" s="14" t="s">
        <v>108</v>
      </c>
      <c r="C53" s="15" t="s">
        <v>109</v>
      </c>
      <c r="D53" s="15" t="s">
        <v>93</v>
      </c>
      <c r="E53" s="17">
        <v>1000000</v>
      </c>
      <c r="F53" s="17">
        <v>101267800</v>
      </c>
      <c r="G53" s="18">
        <f t="shared" si="0"/>
        <v>1.5621299523803769E-2</v>
      </c>
      <c r="H53" s="19"/>
    </row>
    <row r="54" spans="1:8" x14ac:dyDescent="0.25">
      <c r="A54" s="13"/>
      <c r="B54" s="14" t="s">
        <v>110</v>
      </c>
      <c r="C54" s="15" t="s">
        <v>111</v>
      </c>
      <c r="D54" s="15" t="s">
        <v>93</v>
      </c>
      <c r="E54" s="17">
        <v>1000000</v>
      </c>
      <c r="F54" s="17">
        <v>100908300</v>
      </c>
      <c r="G54" s="18">
        <f t="shared" si="0"/>
        <v>1.5565844016931818E-2</v>
      </c>
      <c r="H54" s="19"/>
    </row>
    <row r="55" spans="1:8" x14ac:dyDescent="0.25">
      <c r="B55" s="14" t="s">
        <v>112</v>
      </c>
      <c r="C55" s="15" t="s">
        <v>113</v>
      </c>
      <c r="D55" s="15" t="s">
        <v>93</v>
      </c>
      <c r="E55" s="17">
        <v>475000</v>
      </c>
      <c r="F55" s="17">
        <v>48028675</v>
      </c>
      <c r="G55" s="18">
        <f t="shared" si="0"/>
        <v>7.4087747329992949E-3</v>
      </c>
      <c r="H55" s="19"/>
    </row>
    <row r="56" spans="1:8" x14ac:dyDescent="0.25">
      <c r="B56" s="14" t="s">
        <v>114</v>
      </c>
      <c r="C56" s="15" t="s">
        <v>115</v>
      </c>
      <c r="D56" s="15" t="s">
        <v>93</v>
      </c>
      <c r="E56" s="17">
        <v>1000000</v>
      </c>
      <c r="F56" s="17">
        <v>100570500</v>
      </c>
      <c r="G56" s="18">
        <f t="shared" si="0"/>
        <v>1.5513735893923903E-2</v>
      </c>
      <c r="H56" s="19"/>
    </row>
    <row r="57" spans="1:8" x14ac:dyDescent="0.25">
      <c r="B57" s="14" t="s">
        <v>116</v>
      </c>
      <c r="C57" s="15" t="s">
        <v>117</v>
      </c>
      <c r="D57" s="15" t="s">
        <v>93</v>
      </c>
      <c r="E57" s="17">
        <v>500000</v>
      </c>
      <c r="F57" s="17">
        <v>50297000</v>
      </c>
      <c r="G57" s="18">
        <f t="shared" si="0"/>
        <v>7.7586804704828007E-3</v>
      </c>
      <c r="H57" s="19"/>
    </row>
    <row r="58" spans="1:8" x14ac:dyDescent="0.25">
      <c r="B58" s="14" t="s">
        <v>118</v>
      </c>
      <c r="C58" s="15" t="s">
        <v>119</v>
      </c>
      <c r="D58" s="15" t="s">
        <v>93</v>
      </c>
      <c r="E58" s="17">
        <v>455100</v>
      </c>
      <c r="F58" s="17">
        <v>46066041.18</v>
      </c>
      <c r="G58" s="18">
        <f t="shared" si="0"/>
        <v>7.1060240979724928E-3</v>
      </c>
      <c r="H58" s="19"/>
    </row>
    <row r="59" spans="1:8" x14ac:dyDescent="0.25">
      <c r="A59" s="20" t="s">
        <v>120</v>
      </c>
      <c r="B59" s="14" t="s">
        <v>121</v>
      </c>
      <c r="C59" s="15" t="s">
        <v>122</v>
      </c>
      <c r="D59" s="15" t="s">
        <v>93</v>
      </c>
      <c r="E59" s="17">
        <v>60000</v>
      </c>
      <c r="F59" s="17">
        <v>6705756</v>
      </c>
      <c r="G59" s="18">
        <f t="shared" si="0"/>
        <v>1.034411955325822E-3</v>
      </c>
      <c r="H59" s="19"/>
    </row>
    <row r="60" spans="1:8" x14ac:dyDescent="0.25">
      <c r="B60" s="14" t="s">
        <v>123</v>
      </c>
      <c r="C60" s="15" t="s">
        <v>124</v>
      </c>
      <c r="D60" s="15" t="s">
        <v>125</v>
      </c>
      <c r="E60" s="17">
        <v>100</v>
      </c>
      <c r="F60" s="17">
        <v>100973800</v>
      </c>
      <c r="G60" s="18">
        <f t="shared" si="0"/>
        <v>1.5575947871452297E-2</v>
      </c>
      <c r="H60" s="19" t="s">
        <v>126</v>
      </c>
    </row>
    <row r="61" spans="1:8" hidden="1" x14ac:dyDescent="0.25">
      <c r="B61" s="14"/>
      <c r="C61" s="15"/>
      <c r="D61" s="15"/>
      <c r="E61" s="17"/>
      <c r="F61" s="17"/>
      <c r="G61" s="18">
        <f t="shared" si="0"/>
        <v>0</v>
      </c>
      <c r="H61" s="19" t="e">
        <v>#N/A</v>
      </c>
    </row>
    <row r="62" spans="1:8" hidden="1" x14ac:dyDescent="0.25">
      <c r="B62" s="21"/>
      <c r="C62" s="22"/>
      <c r="D62" s="22"/>
      <c r="E62" s="23"/>
      <c r="F62" s="24"/>
      <c r="G62" s="25"/>
      <c r="H62" s="19" t="e">
        <v>#N/A</v>
      </c>
    </row>
    <row r="63" spans="1:8" x14ac:dyDescent="0.25">
      <c r="A63" s="26" t="s">
        <v>127</v>
      </c>
      <c r="B63" s="22"/>
      <c r="C63" s="22" t="s">
        <v>128</v>
      </c>
      <c r="D63" s="22"/>
      <c r="E63" s="27"/>
      <c r="F63" s="28">
        <f>SUM(F7:F62)</f>
        <v>6350479898.5100002</v>
      </c>
      <c r="G63" s="29">
        <f>+F63/$F$75</f>
        <v>0.97960801572187484</v>
      </c>
      <c r="H63" s="30"/>
    </row>
    <row r="65" spans="1:7" x14ac:dyDescent="0.25">
      <c r="B65" s="31"/>
      <c r="C65" s="31" t="s">
        <v>129</v>
      </c>
      <c r="D65" s="31"/>
      <c r="E65" s="31"/>
      <c r="F65" s="31" t="s">
        <v>11</v>
      </c>
      <c r="G65" s="32" t="s">
        <v>12</v>
      </c>
    </row>
    <row r="66" spans="1:7" x14ac:dyDescent="0.25">
      <c r="B66" s="33"/>
      <c r="C66" s="22" t="s">
        <v>130</v>
      </c>
      <c r="D66" s="15"/>
      <c r="E66" s="34"/>
      <c r="F66" s="35" t="s">
        <v>131</v>
      </c>
      <c r="G66" s="36">
        <v>0</v>
      </c>
    </row>
    <row r="67" spans="1:7" x14ac:dyDescent="0.25">
      <c r="B67" s="33" t="s">
        <v>132</v>
      </c>
      <c r="C67" s="22" t="s">
        <v>133</v>
      </c>
      <c r="D67" s="22"/>
      <c r="E67" s="27"/>
      <c r="F67" s="17">
        <v>164460777.31</v>
      </c>
      <c r="G67" s="36">
        <f>+F67/$F$75</f>
        <v>2.5369278904815752E-2</v>
      </c>
    </row>
    <row r="68" spans="1:7" x14ac:dyDescent="0.25">
      <c r="B68" s="33"/>
      <c r="C68" s="22" t="s">
        <v>134</v>
      </c>
      <c r="D68" s="15"/>
      <c r="E68" s="34"/>
      <c r="F68" s="27" t="s">
        <v>131</v>
      </c>
      <c r="G68" s="36">
        <v>0</v>
      </c>
    </row>
    <row r="69" spans="1:7" x14ac:dyDescent="0.25">
      <c r="B69" s="33"/>
      <c r="C69" s="22" t="s">
        <v>135</v>
      </c>
      <c r="D69" s="15"/>
      <c r="E69" s="34"/>
      <c r="F69" s="27" t="s">
        <v>131</v>
      </c>
      <c r="G69" s="36">
        <v>0</v>
      </c>
    </row>
    <row r="70" spans="1:7" x14ac:dyDescent="0.25">
      <c r="B70" s="33"/>
      <c r="C70" s="22" t="s">
        <v>136</v>
      </c>
      <c r="D70" s="15"/>
      <c r="E70" s="34"/>
      <c r="F70" s="27" t="s">
        <v>131</v>
      </c>
      <c r="G70" s="36">
        <v>0</v>
      </c>
    </row>
    <row r="71" spans="1:7" x14ac:dyDescent="0.25">
      <c r="B71" s="15" t="s">
        <v>127</v>
      </c>
      <c r="C71" s="15" t="s">
        <v>137</v>
      </c>
      <c r="D71" s="15"/>
      <c r="E71" s="34"/>
      <c r="F71" s="17">
        <v>-32266180.93</v>
      </c>
      <c r="G71" s="36">
        <f>+F71/$F$75</f>
        <v>-4.9772946266905694E-3</v>
      </c>
    </row>
    <row r="72" spans="1:7" x14ac:dyDescent="0.25">
      <c r="B72" s="33"/>
      <c r="C72" s="15"/>
      <c r="D72" s="15"/>
      <c r="E72" s="34"/>
      <c r="F72" s="35"/>
      <c r="G72" s="36"/>
    </row>
    <row r="73" spans="1:7" x14ac:dyDescent="0.25">
      <c r="B73" s="33"/>
      <c r="C73" s="15" t="s">
        <v>138</v>
      </c>
      <c r="D73" s="15"/>
      <c r="E73" s="34"/>
      <c r="F73" s="37">
        <f>SUM(F66:F72)</f>
        <v>132194596.38</v>
      </c>
      <c r="G73" s="36">
        <f>+F73/$F$75</f>
        <v>2.0391984278125181E-2</v>
      </c>
    </row>
    <row r="74" spans="1:7" x14ac:dyDescent="0.25">
      <c r="A74" s="38" t="s">
        <v>139</v>
      </c>
      <c r="B74" s="33"/>
      <c r="C74" s="15"/>
      <c r="D74" s="15"/>
      <c r="E74" s="34"/>
      <c r="F74" s="37"/>
      <c r="G74" s="36"/>
    </row>
    <row r="75" spans="1:7" x14ac:dyDescent="0.25">
      <c r="B75" s="39"/>
      <c r="C75" s="40" t="s">
        <v>140</v>
      </c>
      <c r="D75" s="41"/>
      <c r="E75" s="42"/>
      <c r="F75" s="42">
        <f>+F73+F63</f>
        <v>6482674494.8900003</v>
      </c>
      <c r="G75" s="43">
        <v>1</v>
      </c>
    </row>
    <row r="76" spans="1:7" x14ac:dyDescent="0.25">
      <c r="F76" s="44"/>
    </row>
    <row r="77" spans="1:7" x14ac:dyDescent="0.25">
      <c r="C77" s="22" t="s">
        <v>141</v>
      </c>
      <c r="D77" s="45">
        <v>21.22</v>
      </c>
      <c r="F77" s="4">
        <v>0</v>
      </c>
    </row>
    <row r="78" spans="1:7" x14ac:dyDescent="0.25">
      <c r="C78" s="22" t="s">
        <v>142</v>
      </c>
      <c r="D78" s="45">
        <v>9.24</v>
      </c>
    </row>
    <row r="79" spans="1:7" x14ac:dyDescent="0.25">
      <c r="C79" s="22" t="s">
        <v>143</v>
      </c>
      <c r="D79" s="45">
        <v>7.26</v>
      </c>
    </row>
    <row r="80" spans="1:7" x14ac:dyDescent="0.25">
      <c r="C80" s="22" t="s">
        <v>144</v>
      </c>
      <c r="D80" s="46">
        <v>17.187100000000001</v>
      </c>
    </row>
    <row r="81" spans="1:8" x14ac:dyDescent="0.25">
      <c r="A81" s="1" t="s">
        <v>16</v>
      </c>
      <c r="C81" s="22" t="s">
        <v>145</v>
      </c>
      <c r="D81" s="46">
        <v>17.341899999999999</v>
      </c>
    </row>
    <row r="82" spans="1:8" x14ac:dyDescent="0.25">
      <c r="A82" s="15" t="s">
        <v>93</v>
      </c>
      <c r="C82" s="22" t="s">
        <v>146</v>
      </c>
      <c r="D82" s="47"/>
    </row>
    <row r="83" spans="1:8" x14ac:dyDescent="0.25">
      <c r="C83" s="22" t="s">
        <v>147</v>
      </c>
      <c r="D83" s="48">
        <v>0</v>
      </c>
    </row>
    <row r="84" spans="1:8" x14ac:dyDescent="0.25">
      <c r="C84" s="22" t="s">
        <v>148</v>
      </c>
      <c r="D84" s="48">
        <v>0</v>
      </c>
      <c r="F84" s="44"/>
      <c r="G84" s="49"/>
    </row>
    <row r="85" spans="1:8" x14ac:dyDescent="0.25">
      <c r="B85" s="50"/>
      <c r="C85" s="13"/>
    </row>
    <row r="86" spans="1:8" x14ac:dyDescent="0.25">
      <c r="F86" s="4"/>
    </row>
    <row r="87" spans="1:8" x14ac:dyDescent="0.25">
      <c r="C87" s="31" t="s">
        <v>149</v>
      </c>
      <c r="D87" s="31"/>
      <c r="E87" s="31"/>
      <c r="F87" s="31"/>
      <c r="G87" s="32"/>
    </row>
    <row r="88" spans="1:8" x14ac:dyDescent="0.25">
      <c r="C88" s="31" t="s">
        <v>150</v>
      </c>
      <c r="D88" s="31"/>
      <c r="E88" s="31"/>
      <c r="F88" s="31" t="s">
        <v>11</v>
      </c>
      <c r="G88" s="32" t="s">
        <v>12</v>
      </c>
    </row>
    <row r="89" spans="1:8" x14ac:dyDescent="0.25">
      <c r="C89" s="22" t="s">
        <v>151</v>
      </c>
      <c r="D89" s="15"/>
      <c r="E89" s="34"/>
      <c r="F89" s="51">
        <f>SUMIF(Table1345676857896[[Industry ]],A81,Table1345676857896[Market Value])</f>
        <v>4922758154.3299999</v>
      </c>
      <c r="G89" s="52">
        <f>+F89/$F$75</f>
        <v>0.75937148444062519</v>
      </c>
    </row>
    <row r="90" spans="1:8" x14ac:dyDescent="0.25">
      <c r="C90" s="15" t="s">
        <v>152</v>
      </c>
      <c r="D90" s="15"/>
      <c r="E90" s="34"/>
      <c r="F90" s="51">
        <f>SUMIF(Table1345676857896[[Industry ]],A82,Table1345676857896[Market Value])</f>
        <v>1326747944.1800001</v>
      </c>
      <c r="G90" s="52">
        <f>+F90/$F$75</f>
        <v>0.20466058340979723</v>
      </c>
    </row>
    <row r="91" spans="1:8" x14ac:dyDescent="0.25">
      <c r="C91" s="15" t="s">
        <v>153</v>
      </c>
      <c r="D91" s="15"/>
      <c r="E91" s="34"/>
      <c r="F91" s="51">
        <f>SUMIF($E$103:$E$110,C91,H103:H110)</f>
        <v>100973800</v>
      </c>
      <c r="G91" s="52">
        <f>+F91/$F$75</f>
        <v>1.5575947871452297E-2</v>
      </c>
    </row>
    <row r="92" spans="1:8" x14ac:dyDescent="0.25">
      <c r="C92" s="16" t="s">
        <v>154</v>
      </c>
      <c r="D92" s="15"/>
      <c r="E92" s="34"/>
      <c r="F92" s="51">
        <f>SUM(F89:F91)</f>
        <v>6350479898.5100002</v>
      </c>
      <c r="G92" s="53">
        <f>SUM(G89:G91)</f>
        <v>0.97960801572187473</v>
      </c>
    </row>
    <row r="93" spans="1:8" x14ac:dyDescent="0.25">
      <c r="E93" s="1"/>
      <c r="G93" s="1"/>
    </row>
    <row r="94" spans="1:8" x14ac:dyDescent="0.25">
      <c r="C94" s="15" t="s">
        <v>155</v>
      </c>
      <c r="D94" s="15"/>
      <c r="E94" s="34"/>
      <c r="F94" s="51">
        <f t="shared" ref="F94:F100" si="1">SUMIF($E$103:$E$110,C94,H106:H113)</f>
        <v>0</v>
      </c>
      <c r="G94" s="52">
        <f t="shared" ref="G94:G100" si="2">+F94/$F$75</f>
        <v>0</v>
      </c>
      <c r="H94" s="15"/>
    </row>
    <row r="95" spans="1:8" x14ac:dyDescent="0.25">
      <c r="C95" s="15" t="s">
        <v>156</v>
      </c>
      <c r="D95" s="15"/>
      <c r="E95" s="34"/>
      <c r="F95" s="51">
        <f t="shared" si="1"/>
        <v>0</v>
      </c>
      <c r="G95" s="52">
        <f t="shared" si="2"/>
        <v>0</v>
      </c>
      <c r="H95" s="15"/>
    </row>
    <row r="96" spans="1:8" x14ac:dyDescent="0.25">
      <c r="C96" s="15" t="s">
        <v>157</v>
      </c>
      <c r="D96" s="15"/>
      <c r="E96" s="34"/>
      <c r="F96" s="51">
        <f t="shared" si="1"/>
        <v>0</v>
      </c>
      <c r="G96" s="52">
        <f t="shared" si="2"/>
        <v>0</v>
      </c>
      <c r="H96" s="15"/>
    </row>
    <row r="97" spans="3:8" x14ac:dyDescent="0.25">
      <c r="C97" s="15" t="s">
        <v>158</v>
      </c>
      <c r="D97" s="15"/>
      <c r="E97" s="34"/>
      <c r="F97" s="51">
        <f t="shared" si="1"/>
        <v>0</v>
      </c>
      <c r="G97" s="52">
        <f t="shared" si="2"/>
        <v>0</v>
      </c>
      <c r="H97" s="15"/>
    </row>
    <row r="98" spans="3:8" x14ac:dyDescent="0.25">
      <c r="C98" s="15" t="s">
        <v>159</v>
      </c>
      <c r="D98" s="15"/>
      <c r="E98" s="34"/>
      <c r="F98" s="51">
        <f>SUMIF($E$103:$E$110,C98,H110:H117)</f>
        <v>0</v>
      </c>
      <c r="G98" s="52">
        <f t="shared" si="2"/>
        <v>0</v>
      </c>
      <c r="H98" s="15"/>
    </row>
    <row r="99" spans="3:8" x14ac:dyDescent="0.25">
      <c r="C99" s="15" t="s">
        <v>160</v>
      </c>
      <c r="D99" s="15"/>
      <c r="E99" s="34"/>
      <c r="F99" s="51">
        <f t="shared" si="1"/>
        <v>0</v>
      </c>
      <c r="G99" s="52">
        <f t="shared" si="2"/>
        <v>0</v>
      </c>
      <c r="H99" s="15"/>
    </row>
    <row r="100" spans="3:8" x14ac:dyDescent="0.25">
      <c r="C100" s="15" t="s">
        <v>161</v>
      </c>
      <c r="D100" s="15"/>
      <c r="E100" s="34"/>
      <c r="F100" s="51">
        <f t="shared" si="1"/>
        <v>0</v>
      </c>
      <c r="G100" s="52">
        <f t="shared" si="2"/>
        <v>0</v>
      </c>
      <c r="H100" s="15"/>
    </row>
    <row r="103" spans="3:8" x14ac:dyDescent="0.25">
      <c r="E103" s="15" t="s">
        <v>153</v>
      </c>
      <c r="F103" s="15" t="s">
        <v>162</v>
      </c>
      <c r="G103" s="7">
        <f>SUMIF($H$7:$H$54,F103,$E$7:$E$54)</f>
        <v>0</v>
      </c>
      <c r="H103" s="54">
        <f t="shared" ref="H103:H110" si="3">SUMIF($H$7:$H$62,F103,$F$7:$F$62)</f>
        <v>0</v>
      </c>
    </row>
    <row r="104" spans="3:8" x14ac:dyDescent="0.25">
      <c r="E104" s="15" t="s">
        <v>153</v>
      </c>
      <c r="F104" s="15" t="s">
        <v>163</v>
      </c>
      <c r="G104" s="7">
        <f>SUMIF($H$7:$H$54,F104,$E$7:$E$54)</f>
        <v>0</v>
      </c>
      <c r="H104" s="54">
        <f t="shared" si="3"/>
        <v>0</v>
      </c>
    </row>
    <row r="105" spans="3:8" x14ac:dyDescent="0.25">
      <c r="E105" s="15" t="s">
        <v>153</v>
      </c>
      <c r="F105" s="16" t="s">
        <v>126</v>
      </c>
      <c r="G105" s="7">
        <f>H105/$F$75</f>
        <v>1.5575947871452297E-2</v>
      </c>
      <c r="H105" s="54">
        <f t="shared" si="3"/>
        <v>100973800</v>
      </c>
    </row>
    <row r="106" spans="3:8" x14ac:dyDescent="0.25">
      <c r="E106" s="15" t="s">
        <v>164</v>
      </c>
      <c r="F106" s="15" t="s">
        <v>165</v>
      </c>
      <c r="G106" s="7">
        <f>SUMIF($H$7:$H$54,F106,$E$7:$E$54)</f>
        <v>0</v>
      </c>
      <c r="H106" s="54">
        <f t="shared" si="3"/>
        <v>0</v>
      </c>
    </row>
    <row r="107" spans="3:8" x14ac:dyDescent="0.25">
      <c r="E107" s="15" t="s">
        <v>155</v>
      </c>
      <c r="F107" s="15" t="s">
        <v>166</v>
      </c>
      <c r="G107" s="7">
        <f>SUMIF($H$7:$H$54,F107,$E$7:$E$54)</f>
        <v>0</v>
      </c>
      <c r="H107" s="54">
        <f t="shared" si="3"/>
        <v>0</v>
      </c>
    </row>
    <row r="108" spans="3:8" x14ac:dyDescent="0.25">
      <c r="E108" s="15" t="s">
        <v>153</v>
      </c>
      <c r="F108" s="15" t="s">
        <v>167</v>
      </c>
      <c r="G108" s="7">
        <f>SUMIF($H$7:$H$54,F108,$E$7:$E$54)</f>
        <v>0</v>
      </c>
      <c r="H108" s="54">
        <f t="shared" si="3"/>
        <v>0</v>
      </c>
    </row>
    <row r="109" spans="3:8" x14ac:dyDescent="0.25">
      <c r="E109" s="15" t="s">
        <v>155</v>
      </c>
      <c r="F109" s="15" t="s">
        <v>168</v>
      </c>
      <c r="G109" s="7">
        <f>SUMIF($H$7:$H$54,F109,$E$7:$E$54)</f>
        <v>0</v>
      </c>
      <c r="H109" s="54">
        <f t="shared" si="3"/>
        <v>0</v>
      </c>
    </row>
    <row r="110" spans="3:8" x14ac:dyDescent="0.25">
      <c r="E110" s="15" t="s">
        <v>153</v>
      </c>
      <c r="F110" s="15" t="s">
        <v>169</v>
      </c>
      <c r="G110" s="7">
        <f>SUMIF($H$7:$H$54,F110,$E$7:$E$54)</f>
        <v>0</v>
      </c>
      <c r="H110" s="54">
        <f t="shared" si="3"/>
        <v>0</v>
      </c>
    </row>
    <row r="111" spans="3:8" x14ac:dyDescent="0.25">
      <c r="G111" s="55">
        <f>SUM(G101:G110)</f>
        <v>1.5575947871452297E-2</v>
      </c>
      <c r="H111" s="1">
        <f>SUM(H101:H110)</f>
        <v>100973800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2024-07-05T08:29:41Z</dcterms:created>
  <dcterms:modified xsi:type="dcterms:W3CDTF">2024-07-05T08:29:55Z</dcterms:modified>
</cp:coreProperties>
</file>