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BC794417-13C7-47A4-AEE4-B7C0520F8FED}" xr6:coauthVersionLast="47" xr6:coauthVersionMax="47" xr10:uidLastSave="{00000000-0000-0000-0000-000000000000}"/>
  <bookViews>
    <workbookView xWindow="-120" yWindow="-120" windowWidth="20730" windowHeight="11040" xr2:uid="{AB34A814-3566-4DA4-94F9-AB17FC4E6309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 s="1"/>
  <c r="H62" i="1"/>
  <c r="F46" i="1" s="1"/>
  <c r="G46" i="1" s="1"/>
  <c r="G62" i="1"/>
  <c r="H61" i="1"/>
  <c r="H60" i="1"/>
  <c r="G60" i="1" s="1"/>
  <c r="H59" i="1"/>
  <c r="G59" i="1" s="1"/>
  <c r="H58" i="1"/>
  <c r="F45" i="1" s="1"/>
  <c r="G45" i="1" s="1"/>
  <c r="G58" i="1"/>
  <c r="H57" i="1"/>
  <c r="H56" i="1"/>
  <c r="G56" i="1" s="1"/>
  <c r="H55" i="1"/>
  <c r="H64" i="1" s="1"/>
  <c r="F52" i="1"/>
  <c r="G52" i="1" s="1"/>
  <c r="F51" i="1"/>
  <c r="G51" i="1" s="1"/>
  <c r="F50" i="1"/>
  <c r="F49" i="1"/>
  <c r="F48" i="1"/>
  <c r="G48" i="1" s="1"/>
  <c r="F47" i="1"/>
  <c r="G47" i="1" s="1"/>
  <c r="F44" i="1"/>
  <c r="G44" i="1" s="1"/>
  <c r="F43" i="1"/>
  <c r="G43" i="1" s="1"/>
  <c r="F42" i="1"/>
  <c r="G42" i="1" s="1"/>
  <c r="F41" i="1"/>
  <c r="G41" i="1" s="1"/>
  <c r="F27" i="1"/>
  <c r="G25" i="1"/>
  <c r="F25" i="1"/>
  <c r="G23" i="1"/>
  <c r="F15" i="1"/>
  <c r="G11" i="1"/>
  <c r="G9" i="1"/>
  <c r="G50" i="1" l="1"/>
  <c r="G57" i="1"/>
  <c r="G61" i="1"/>
  <c r="G10" i="1"/>
  <c r="G13" i="1"/>
  <c r="G55" i="1"/>
  <c r="G64" i="1" s="1"/>
  <c r="G49" i="1"/>
  <c r="G7" i="1"/>
  <c r="G15" i="1"/>
  <c r="G12" i="1"/>
  <c r="G8" i="1"/>
  <c r="G19" i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<sst xmlns="http://schemas.openxmlformats.org/spreadsheetml/2006/main" count="105" uniqueCount="79">
  <si>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</si>
  <si>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FUND MANAGEMENT LIMITED</t>
  </si>
  <si>
    <t>A-TIER I</t>
  </si>
  <si>
    <t>SCHEME NAME</t>
  </si>
  <si>
    <t>Scheme A TIER I</t>
  </si>
  <si>
    <t>MONTH</t>
  </si>
  <si>
    <t>30-06-2025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</si>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</sst>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8" fillId="0" borderId="5" xfId="2" applyNumberFormat="1" applyFont="1" applyBorder="1" applyAlignment="1">
      <alignment horizontal="right" vertical="top"/>
    </xf>
    <xf numFmtId="10" fontId="8" fillId="0" borderId="5" xfId="1" applyNumberFormat="1" applyFont="1" applyBorder="1"/>
    <xf numFmtId="0" fontId="2" fillId="0" borderId="5" xfId="2" quotePrefix="1" applyBorder="1"/>
    <xf numFmtId="0" fontId="3" fillId="2" borderId="5" xfId="2" applyFont="1" applyFill="1" applyBorder="1"/>
    <xf numFmtId="9" fontId="3" fillId="2" borderId="5" xfId="1" applyFont="1" applyFill="1" applyBorder="1"/>
    <xf numFmtId="0" fontId="9" fillId="0" borderId="8" xfId="0" applyFont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5" fillId="0" borderId="0" xfId="1" applyFont="1" applyFill="1" applyBorder="1"/>
    <xf numFmtId="164" fontId="9" fillId="0" borderId="0" xfId="3" quotePrefix="1" applyFont="1" applyFill="1" applyBorder="1"/>
    <xf numFmtId="164" fontId="9" fillId="0" borderId="0" xfId="3" applyFont="1" applyFill="1" applyBorder="1"/>
  </cellXfs>
  <cellStyles count="6">
    <cellStyle name="Comma 2 6" xfId="3" xr:uid="{812BEE09-9BE6-45AB-8692-1BA3CCFA6E38}"/>
    <cellStyle name="Comma 3" xfId="4" xr:uid="{58809C61-09D4-48A6-8612-626900BF163A}"/>
    <cellStyle name="Normal" xfId="0" builtinId="0"/>
    <cellStyle name="Normal 2 6" xfId="2" xr:uid="{8BE7FBE9-6071-4BBC-8B1A-65E785CF32DE}"/>
    <cellStyle name="Percent" xfId="1" builtinId="5"/>
    <cellStyle name="Percent 2 5" xfId="5" xr:uid="{1F00D1F6-468C-4C0D-B505-58F584F2021C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Relationship Id="rId1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6F9DB6-46AD-48E4-9AC4-9B743D2F06FD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5F64934B-6ADB-408A-AB7C-5C5AF7FCBE9F}" name="ISIN No." dataDxfId="6"/>
    <tableColumn id="2" xr3:uid="{26481776-8E62-4B9C-8646-50AF8F8C1412}" name="Name of the Instrument" dataDxfId="5"/>
    <tableColumn id="3" xr3:uid="{8ED6BA0A-2B6A-42B0-BCB2-B0C77F6ADD1D}" name="Industry " dataDxfId="4"/>
    <tableColumn id="4" xr3:uid="{807F2EE2-847B-43D8-AA26-0FF8C540B341}" name="Quantity" dataDxfId="3"/>
    <tableColumn id="5" xr3:uid="{5879C992-4E63-466F-AE2D-D5228AB3FD7B}" name="Market Value" dataDxfId="2"/>
    <tableColumn id="6" xr3:uid="{E14BE64E-AE08-49F4-AAFF-28BE2F903DFA}" name="% of Portfolio" dataDxfId="1" dataCellStyle="Percent">
      <calculatedColumnFormula>+F7/$F$27</calculatedColumnFormula>
    </tableColumn>
    <tableColumn id="7" xr3:uid="{44B492C9-9B4F-4330-B302-CE4605437AD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6694-284E-4134-A86B-BD3A93CEB5DC}">
  <sheetPr>
    <tabColor rgb="FF7030A0"/>
  </sheetPr>
  <dimension ref="A1:H66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54" customWidth="1"/>
    <col min="6" max="6" width="29.5703125" style="1" customWidth="1"/>
    <col min="7" max="7" width="20.5703125" style="52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8" s="2" customFormat="1" x14ac:dyDescent="0.25">
      <c r="A4" s="1"/>
      <c r="B4" s="5" t="s">
        <v>5</v>
      </c>
      <c r="D4" s="5" t="s">
        <v>6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27330</v>
      </c>
      <c r="F7" s="17">
        <v>10645035</v>
      </c>
      <c r="G7" s="18">
        <f t="shared" ref="G7:G12" si="0">+F7/$F$27</f>
        <v>0.1749163694189915</v>
      </c>
      <c r="H7" s="19"/>
    </row>
    <row r="8" spans="1:8" s="2" customFormat="1" x14ac:dyDescent="0.25">
      <c r="A8" s="14"/>
      <c r="B8" s="15" t="s">
        <v>17</v>
      </c>
      <c r="C8" s="16" t="s">
        <v>18</v>
      </c>
      <c r="D8" s="16" t="s">
        <v>19</v>
      </c>
      <c r="E8" s="17">
        <v>10</v>
      </c>
      <c r="F8" s="17">
        <v>9997580</v>
      </c>
      <c r="G8" s="18">
        <f t="shared" si="0"/>
        <v>0.16427756194093501</v>
      </c>
      <c r="H8" s="19" t="s">
        <v>20</v>
      </c>
    </row>
    <row r="9" spans="1:8" s="2" customFormat="1" x14ac:dyDescent="0.25">
      <c r="A9" s="14"/>
      <c r="B9" s="15" t="s">
        <v>21</v>
      </c>
      <c r="C9" s="16" t="s">
        <v>22</v>
      </c>
      <c r="D9" s="16" t="s">
        <v>16</v>
      </c>
      <c r="E9" s="17">
        <v>27065</v>
      </c>
      <c r="F9" s="17">
        <v>10827353.25</v>
      </c>
      <c r="G9" s="18">
        <f t="shared" si="0"/>
        <v>0.17791217416447369</v>
      </c>
      <c r="H9" s="19"/>
    </row>
    <row r="10" spans="1:8" s="2" customFormat="1" x14ac:dyDescent="0.25">
      <c r="A10" s="14"/>
      <c r="B10" s="15" t="s">
        <v>23</v>
      </c>
      <c r="C10" s="16" t="s">
        <v>24</v>
      </c>
      <c r="D10" s="16" t="s">
        <v>25</v>
      </c>
      <c r="E10" s="17">
        <v>14770</v>
      </c>
      <c r="F10" s="17">
        <v>1338309.7</v>
      </c>
      <c r="G10" s="18">
        <f t="shared" si="0"/>
        <v>2.1990747224618773E-2</v>
      </c>
      <c r="H10" s="19"/>
    </row>
    <row r="11" spans="1:8" s="2" customFormat="1" x14ac:dyDescent="0.25">
      <c r="A11" s="14"/>
      <c r="B11" s="15" t="s">
        <v>26</v>
      </c>
      <c r="C11" s="16" t="s">
        <v>27</v>
      </c>
      <c r="D11" s="16" t="s">
        <v>25</v>
      </c>
      <c r="E11" s="17">
        <v>11601</v>
      </c>
      <c r="F11" s="17">
        <v>1748038.68</v>
      </c>
      <c r="G11" s="18">
        <f t="shared" si="0"/>
        <v>2.8723304292523816E-2</v>
      </c>
      <c r="H11" s="19"/>
    </row>
    <row r="12" spans="1:8" s="2" customFormat="1" x14ac:dyDescent="0.25">
      <c r="A12" s="14"/>
      <c r="B12" s="15" t="s">
        <v>28</v>
      </c>
      <c r="C12" s="16" t="s">
        <v>29</v>
      </c>
      <c r="D12" s="16" t="s">
        <v>19</v>
      </c>
      <c r="E12" s="17">
        <v>1</v>
      </c>
      <c r="F12" s="17">
        <v>10193090</v>
      </c>
      <c r="G12" s="18">
        <f t="shared" si="0"/>
        <v>0.16749012999591154</v>
      </c>
      <c r="H12" s="19" t="s">
        <v>20</v>
      </c>
    </row>
    <row r="13" spans="1:8" s="2" customFormat="1" outlineLevel="1" x14ac:dyDescent="0.25">
      <c r="A13" s="14"/>
      <c r="B13" s="15" t="s">
        <v>30</v>
      </c>
      <c r="C13" s="16" t="s">
        <v>31</v>
      </c>
      <c r="D13" s="16" t="s">
        <v>19</v>
      </c>
      <c r="E13" s="17">
        <v>1</v>
      </c>
      <c r="F13" s="17">
        <v>10154020</v>
      </c>
      <c r="G13" s="18">
        <f>+F13/$F$27</f>
        <v>0.16684814220036176</v>
      </c>
      <c r="H13" s="19" t="s">
        <v>32</v>
      </c>
    </row>
    <row r="14" spans="1:8" s="2" customFormat="1" x14ac:dyDescent="0.25">
      <c r="A14" s="1"/>
      <c r="B14" s="20"/>
      <c r="C14" s="21"/>
      <c r="D14" s="21"/>
      <c r="E14" s="22"/>
      <c r="F14" s="23"/>
      <c r="G14" s="24"/>
      <c r="H14" s="19"/>
    </row>
    <row r="15" spans="1:8" s="2" customFormat="1" x14ac:dyDescent="0.25">
      <c r="A15" s="1"/>
      <c r="B15" s="21"/>
      <c r="C15" s="21" t="s">
        <v>33</v>
      </c>
      <c r="D15" s="21"/>
      <c r="E15" s="25"/>
      <c r="F15" s="26">
        <f>SUM(F7:F14)</f>
        <v>54903426.630000003</v>
      </c>
      <c r="G15" s="27">
        <f>+F15/$F$27</f>
        <v>0.90215842923781608</v>
      </c>
      <c r="H15" s="28"/>
    </row>
    <row r="16" spans="1:8" s="2" customFormat="1" x14ac:dyDescent="0.25">
      <c r="A16" s="1"/>
      <c r="E16" s="3"/>
      <c r="G16" s="8"/>
    </row>
    <row r="17" spans="1:8" s="2" customFormat="1" x14ac:dyDescent="0.25">
      <c r="A17" s="1"/>
      <c r="B17" s="29"/>
      <c r="C17" s="29" t="s">
        <v>34</v>
      </c>
      <c r="D17" s="29"/>
      <c r="E17" s="29"/>
      <c r="F17" s="29" t="s">
        <v>11</v>
      </c>
      <c r="G17" s="30" t="s">
        <v>12</v>
      </c>
      <c r="H17" s="29" t="s">
        <v>13</v>
      </c>
    </row>
    <row r="18" spans="1:8" s="2" customFormat="1" x14ac:dyDescent="0.25">
      <c r="A18" s="31" t="s">
        <v>35</v>
      </c>
      <c r="B18" s="32"/>
      <c r="C18" s="21" t="s">
        <v>36</v>
      </c>
      <c r="D18" s="16"/>
      <c r="E18" s="33"/>
      <c r="F18" s="34" t="s">
        <v>37</v>
      </c>
      <c r="G18" s="35">
        <v>0</v>
      </c>
      <c r="H18" s="16"/>
    </row>
    <row r="19" spans="1:8" s="2" customFormat="1" x14ac:dyDescent="0.25">
      <c r="A19" s="1"/>
      <c r="B19" s="32" t="s">
        <v>38</v>
      </c>
      <c r="C19" s="21" t="s">
        <v>39</v>
      </c>
      <c r="D19" s="21"/>
      <c r="E19" s="25"/>
      <c r="F19" s="17">
        <v>4421779.6100000003</v>
      </c>
      <c r="G19" s="35">
        <f>+F19/$F$27</f>
        <v>7.2657500492212965E-2</v>
      </c>
      <c r="H19" s="16"/>
    </row>
    <row r="20" spans="1:8" s="2" customFormat="1" x14ac:dyDescent="0.25">
      <c r="A20" s="1"/>
      <c r="B20" s="32"/>
      <c r="C20" s="21" t="s">
        <v>40</v>
      </c>
      <c r="D20" s="16"/>
      <c r="E20" s="33"/>
      <c r="F20" s="25" t="s">
        <v>37</v>
      </c>
      <c r="G20" s="35">
        <v>0</v>
      </c>
      <c r="H20" s="16"/>
    </row>
    <row r="21" spans="1:8" s="2" customFormat="1" x14ac:dyDescent="0.25">
      <c r="A21" s="1"/>
      <c r="B21" s="32"/>
      <c r="C21" s="21" t="s">
        <v>41</v>
      </c>
      <c r="D21" s="16"/>
      <c r="E21" s="33"/>
      <c r="F21" s="25" t="s">
        <v>37</v>
      </c>
      <c r="G21" s="35">
        <v>0</v>
      </c>
      <c r="H21" s="16"/>
    </row>
    <row r="22" spans="1:8" s="2" customFormat="1" x14ac:dyDescent="0.25">
      <c r="A22" s="32" t="s">
        <v>42</v>
      </c>
      <c r="B22" s="32"/>
      <c r="C22" s="21" t="s">
        <v>43</v>
      </c>
      <c r="D22" s="16"/>
      <c r="E22" s="33"/>
      <c r="F22" s="25" t="s">
        <v>37</v>
      </c>
      <c r="G22" s="35">
        <v>0</v>
      </c>
      <c r="H22" s="16"/>
    </row>
    <row r="23" spans="1:8" s="2" customFormat="1" x14ac:dyDescent="0.25">
      <c r="A23" s="1"/>
      <c r="B23" s="16" t="s">
        <v>42</v>
      </c>
      <c r="C23" s="16" t="s">
        <v>44</v>
      </c>
      <c r="D23" s="16"/>
      <c r="E23" s="33"/>
      <c r="F23" s="17">
        <v>1532648.49</v>
      </c>
      <c r="G23" s="35">
        <f>+F23/$F$27</f>
        <v>2.5184070269970882E-2</v>
      </c>
      <c r="H23" s="16"/>
    </row>
    <row r="24" spans="1:8" s="2" customFormat="1" x14ac:dyDescent="0.25">
      <c r="A24" s="1"/>
      <c r="B24" s="32"/>
      <c r="C24" s="16"/>
      <c r="D24" s="16"/>
      <c r="E24" s="33"/>
      <c r="F24" s="34"/>
      <c r="G24" s="35"/>
      <c r="H24" s="16"/>
    </row>
    <row r="25" spans="1:8" s="2" customFormat="1" x14ac:dyDescent="0.25">
      <c r="A25" s="1"/>
      <c r="B25" s="32"/>
      <c r="C25" s="16" t="s">
        <v>45</v>
      </c>
      <c r="D25" s="16"/>
      <c r="E25" s="33"/>
      <c r="F25" s="36">
        <f>SUM(F18:F24)</f>
        <v>5954428.1000000006</v>
      </c>
      <c r="G25" s="35">
        <f>+F25/$F$27</f>
        <v>9.7841570762183847E-2</v>
      </c>
      <c r="H25" s="16"/>
    </row>
    <row r="26" spans="1:8" s="2" customFormat="1" x14ac:dyDescent="0.25">
      <c r="A26" s="1"/>
      <c r="B26" s="32"/>
      <c r="C26" s="16"/>
      <c r="D26" s="16"/>
      <c r="E26" s="33"/>
      <c r="F26" s="36"/>
      <c r="G26" s="35"/>
      <c r="H26" s="16"/>
    </row>
    <row r="27" spans="1:8" s="2" customFormat="1" x14ac:dyDescent="0.25">
      <c r="A27" s="1"/>
      <c r="B27" s="37"/>
      <c r="C27" s="38" t="s">
        <v>46</v>
      </c>
      <c r="D27" s="39"/>
      <c r="E27" s="40"/>
      <c r="F27" s="40">
        <f>+F25+F15</f>
        <v>60857854.730000004</v>
      </c>
      <c r="G27" s="41">
        <v>1</v>
      </c>
      <c r="H27" s="16"/>
    </row>
    <row r="28" spans="1:8" s="2" customFormat="1" x14ac:dyDescent="0.25">
      <c r="A28" s="1"/>
      <c r="E28" s="3"/>
      <c r="F28" s="42"/>
      <c r="G28" s="8"/>
    </row>
    <row r="29" spans="1:8" s="2" customFormat="1" x14ac:dyDescent="0.25">
      <c r="A29" s="1"/>
      <c r="C29" s="21" t="s">
        <v>47</v>
      </c>
      <c r="D29" s="43">
        <v>97.68</v>
      </c>
      <c r="E29" s="3"/>
      <c r="F29" s="3">
        <v>0</v>
      </c>
      <c r="G29" s="8"/>
    </row>
    <row r="30" spans="1:8" s="2" customFormat="1" x14ac:dyDescent="0.25">
      <c r="A30" s="1"/>
      <c r="C30" s="21" t="s">
        <v>48</v>
      </c>
      <c r="D30" s="43">
        <v>11.79</v>
      </c>
      <c r="E30" s="3"/>
      <c r="G30" s="8"/>
    </row>
    <row r="31" spans="1:8" s="2" customFormat="1" x14ac:dyDescent="0.25">
      <c r="A31" s="1"/>
      <c r="C31" s="21" t="s">
        <v>49</v>
      </c>
      <c r="D31" s="43">
        <v>8.02</v>
      </c>
      <c r="E31" s="3"/>
      <c r="G31" s="8"/>
    </row>
    <row r="32" spans="1:8" s="2" customFormat="1" x14ac:dyDescent="0.25">
      <c r="A32" s="1"/>
      <c r="C32" s="21" t="s">
        <v>50</v>
      </c>
      <c r="D32" s="44">
        <v>17.389299999999999</v>
      </c>
      <c r="E32" s="3"/>
      <c r="G32" s="8"/>
    </row>
    <row r="33" spans="1:8" s="2" customFormat="1" x14ac:dyDescent="0.25">
      <c r="A33" s="31" t="s">
        <v>51</v>
      </c>
      <c r="C33" s="21" t="s">
        <v>52</v>
      </c>
      <c r="D33" s="44">
        <v>17.130800000000001</v>
      </c>
      <c r="E33" s="3"/>
      <c r="G33" s="8"/>
    </row>
    <row r="34" spans="1:8" s="2" customFormat="1" x14ac:dyDescent="0.25">
      <c r="A34" s="1"/>
      <c r="C34" s="21" t="s">
        <v>53</v>
      </c>
      <c r="D34" s="45">
        <v>0</v>
      </c>
      <c r="E34" s="3"/>
      <c r="G34" s="8"/>
    </row>
    <row r="35" spans="1:8" s="2" customFormat="1" x14ac:dyDescent="0.25">
      <c r="A35" s="1"/>
      <c r="C35" s="21" t="s">
        <v>54</v>
      </c>
      <c r="D35" s="46">
        <v>0</v>
      </c>
      <c r="E35" s="3"/>
      <c r="G35" s="8"/>
    </row>
    <row r="36" spans="1:8" s="2" customFormat="1" x14ac:dyDescent="0.25">
      <c r="A36" s="1"/>
      <c r="C36" s="21" t="s">
        <v>55</v>
      </c>
      <c r="D36" s="46">
        <v>0</v>
      </c>
      <c r="E36" s="3"/>
      <c r="F36" s="42"/>
      <c r="G36" s="47"/>
    </row>
    <row r="37" spans="1:8" s="2" customFormat="1" x14ac:dyDescent="0.25">
      <c r="A37" s="1"/>
      <c r="B37" s="48"/>
      <c r="C37" s="49"/>
      <c r="E37" s="3"/>
      <c r="G37" s="8"/>
    </row>
    <row r="38" spans="1:8" s="2" customFormat="1" x14ac:dyDescent="0.25">
      <c r="A38" s="1"/>
      <c r="E38" s="3"/>
      <c r="F38" s="3"/>
      <c r="G38" s="8"/>
    </row>
    <row r="39" spans="1:8" s="2" customFormat="1" x14ac:dyDescent="0.25">
      <c r="A39" s="1"/>
      <c r="C39" s="29" t="s">
        <v>56</v>
      </c>
      <c r="D39" s="29"/>
      <c r="E39" s="29"/>
      <c r="F39" s="29"/>
      <c r="G39" s="30"/>
      <c r="H39" s="29"/>
    </row>
    <row r="40" spans="1:8" s="2" customFormat="1" x14ac:dyDescent="0.25">
      <c r="A40" s="1" t="s">
        <v>57</v>
      </c>
      <c r="C40" s="29" t="s">
        <v>58</v>
      </c>
      <c r="D40" s="29"/>
      <c r="E40" s="29"/>
      <c r="F40" s="29" t="s">
        <v>11</v>
      </c>
      <c r="G40" s="30" t="s">
        <v>12</v>
      </c>
      <c r="H40" s="29" t="s">
        <v>13</v>
      </c>
    </row>
    <row r="41" spans="1:8" s="2" customFormat="1" x14ac:dyDescent="0.25">
      <c r="A41" s="32" t="s">
        <v>59</v>
      </c>
      <c r="C41" s="21" t="s">
        <v>60</v>
      </c>
      <c r="D41" s="16"/>
      <c r="E41" s="33"/>
      <c r="F41" s="50">
        <f>SUMIF(Table1345676857891011[[Industry ]],A40,Table1345676857891011[Market Value])</f>
        <v>0</v>
      </c>
      <c r="G41" s="51">
        <f>+F41/$F$27</f>
        <v>0</v>
      </c>
      <c r="H41" s="16"/>
    </row>
    <row r="42" spans="1:8" s="2" customFormat="1" x14ac:dyDescent="0.25">
      <c r="A42" s="1"/>
      <c r="C42" s="16" t="s">
        <v>61</v>
      </c>
      <c r="D42" s="16"/>
      <c r="E42" s="33"/>
      <c r="F42" s="50">
        <f>SUMIF(Table1345676857891011[[Industry ]],A41,Table1345676857891011[Market Value])</f>
        <v>0</v>
      </c>
      <c r="G42" s="51">
        <f>+F42/$F$27</f>
        <v>0</v>
      </c>
      <c r="H42" s="16"/>
    </row>
    <row r="43" spans="1:8" s="2" customFormat="1" x14ac:dyDescent="0.25">
      <c r="A43" s="1"/>
      <c r="C43" s="16" t="s">
        <v>62</v>
      </c>
      <c r="D43" s="16"/>
      <c r="E43" s="33"/>
      <c r="F43" s="50">
        <f>SUMIF($E$55:$E$63,C43,$H$55:$H$63)</f>
        <v>0</v>
      </c>
      <c r="G43" s="51">
        <f>+F43/$F$27</f>
        <v>0</v>
      </c>
      <c r="H43" s="16"/>
    </row>
    <row r="44" spans="1:8" s="2" customFormat="1" x14ac:dyDescent="0.25">
      <c r="A44" s="1"/>
      <c r="C44" s="16" t="s">
        <v>63</v>
      </c>
      <c r="D44" s="16"/>
      <c r="E44" s="33"/>
      <c r="F44" s="50">
        <f>SUMIF($E$55:$E$63,C44,$H$55:$H$63)</f>
        <v>0</v>
      </c>
      <c r="G44" s="51">
        <f t="shared" ref="G44:G52" si="1">+F44/$F$27</f>
        <v>0</v>
      </c>
      <c r="H44" s="16"/>
    </row>
    <row r="45" spans="1:8" s="2" customFormat="1" x14ac:dyDescent="0.25">
      <c r="A45" s="1"/>
      <c r="C45" s="16" t="s">
        <v>64</v>
      </c>
      <c r="D45" s="16"/>
      <c r="E45" s="33"/>
      <c r="F45" s="50">
        <f>SUMIF($E$55:$E$63,C45,$H$55:$H$63)</f>
        <v>30344690</v>
      </c>
      <c r="G45" s="51">
        <f t="shared" si="1"/>
        <v>0.49861583413720828</v>
      </c>
      <c r="H45" s="16"/>
    </row>
    <row r="46" spans="1:8" s="2" customFormat="1" x14ac:dyDescent="0.25">
      <c r="A46" s="1"/>
      <c r="C46" s="16" t="s">
        <v>65</v>
      </c>
      <c r="D46" s="16"/>
      <c r="E46" s="33"/>
      <c r="F46" s="50">
        <f>SUMIF($E$55:$E$63,C46,$H$55:$H$63)</f>
        <v>0</v>
      </c>
      <c r="G46" s="51">
        <f t="shared" si="1"/>
        <v>0</v>
      </c>
      <c r="H46" s="16"/>
    </row>
    <row r="47" spans="1:8" s="2" customFormat="1" x14ac:dyDescent="0.25">
      <c r="A47" s="1"/>
      <c r="C47" s="16" t="s">
        <v>66</v>
      </c>
      <c r="D47" s="16"/>
      <c r="E47" s="33"/>
      <c r="F47" s="50">
        <f>SUMIF($E$55:$E$63,C47,$H$55:$H$63)</f>
        <v>0</v>
      </c>
      <c r="G47" s="51">
        <f t="shared" si="1"/>
        <v>0</v>
      </c>
      <c r="H47" s="16"/>
    </row>
    <row r="48" spans="1:8" s="2" customFormat="1" x14ac:dyDescent="0.25">
      <c r="A48" s="1"/>
      <c r="C48" s="16" t="s">
        <v>67</v>
      </c>
      <c r="D48" s="16"/>
      <c r="E48" s="33"/>
      <c r="F48" s="50">
        <f ca="1">SUMIF($E$55:$E$63,C48,H61:H68)</f>
        <v>0</v>
      </c>
      <c r="G48" s="51">
        <f t="shared" ca="1" si="1"/>
        <v>0</v>
      </c>
      <c r="H48" s="16"/>
    </row>
    <row r="49" spans="1:8" s="2" customFormat="1" x14ac:dyDescent="0.25">
      <c r="A49" s="1"/>
      <c r="C49" s="16" t="s">
        <v>68</v>
      </c>
      <c r="D49" s="16"/>
      <c r="E49" s="33"/>
      <c r="F49" s="50">
        <f ca="1">SUMIF($E$55:$E$63,C49,H62:H69)</f>
        <v>0</v>
      </c>
      <c r="G49" s="51">
        <f t="shared" ca="1" si="1"/>
        <v>0</v>
      </c>
      <c r="H49" s="16"/>
    </row>
    <row r="50" spans="1:8" s="2" customFormat="1" x14ac:dyDescent="0.25">
      <c r="A50" s="1"/>
      <c r="C50" s="16" t="s">
        <v>69</v>
      </c>
      <c r="D50" s="16"/>
      <c r="E50" s="33"/>
      <c r="F50" s="50">
        <f ca="1">SUMIF($E$55:$E$63,C50,H63:H70)</f>
        <v>0</v>
      </c>
      <c r="G50" s="51">
        <f t="shared" ca="1" si="1"/>
        <v>0</v>
      </c>
      <c r="H50" s="16"/>
    </row>
    <row r="51" spans="1:8" s="2" customFormat="1" x14ac:dyDescent="0.25">
      <c r="A51" s="1"/>
      <c r="C51" s="16" t="s">
        <v>70</v>
      </c>
      <c r="D51" s="16"/>
      <c r="E51" s="33"/>
      <c r="F51" s="50">
        <f ca="1">SUMIF($E$55:$E$63,C51,H64:H71)</f>
        <v>0</v>
      </c>
      <c r="G51" s="51">
        <f t="shared" ca="1" si="1"/>
        <v>0</v>
      </c>
      <c r="H51" s="16"/>
    </row>
    <row r="52" spans="1:8" s="2" customFormat="1" x14ac:dyDescent="0.25">
      <c r="A52" s="1"/>
      <c r="C52" s="16" t="s">
        <v>71</v>
      </c>
      <c r="D52" s="16"/>
      <c r="E52" s="33"/>
      <c r="F52" s="50">
        <f ca="1">SUMIF($E$55:$E$63,C52,H65:H72)</f>
        <v>0</v>
      </c>
      <c r="G52" s="51">
        <f t="shared" ca="1" si="1"/>
        <v>0</v>
      </c>
      <c r="H52" s="16"/>
    </row>
    <row r="53" spans="1:8" s="2" customFormat="1" x14ac:dyDescent="0.25">
      <c r="A53" s="1"/>
      <c r="E53" s="3"/>
      <c r="G53" s="8"/>
    </row>
    <row r="55" spans="1:8" x14ac:dyDescent="0.25">
      <c r="E55" s="1" t="s">
        <v>62</v>
      </c>
      <c r="F55" s="1" t="s">
        <v>72</v>
      </c>
      <c r="G55" s="52">
        <f>H55/$F$27</f>
        <v>0</v>
      </c>
      <c r="H55" s="1">
        <f t="shared" ref="H55:H63" si="2">SUMIF($H$7:$H$13,F55,$F$7:$F$13)</f>
        <v>0</v>
      </c>
    </row>
    <row r="56" spans="1:8" x14ac:dyDescent="0.25">
      <c r="E56" s="1" t="s">
        <v>62</v>
      </c>
      <c r="F56" s="1" t="s">
        <v>73</v>
      </c>
      <c r="G56" s="52">
        <f t="shared" ref="G56:G63" si="3">H56/$F$27</f>
        <v>0</v>
      </c>
      <c r="H56" s="1">
        <f t="shared" si="2"/>
        <v>0</v>
      </c>
    </row>
    <row r="57" spans="1:8" x14ac:dyDescent="0.25">
      <c r="E57" s="1" t="s">
        <v>62</v>
      </c>
      <c r="F57" s="1" t="s">
        <v>74</v>
      </c>
      <c r="G57" s="52">
        <f t="shared" si="3"/>
        <v>0</v>
      </c>
      <c r="H57" s="1">
        <f t="shared" si="2"/>
        <v>0</v>
      </c>
    </row>
    <row r="58" spans="1:8" x14ac:dyDescent="0.25">
      <c r="E58" s="1" t="s">
        <v>64</v>
      </c>
      <c r="F58" s="1" t="s">
        <v>32</v>
      </c>
      <c r="G58" s="52">
        <f t="shared" si="3"/>
        <v>0.16684814220036176</v>
      </c>
      <c r="H58" s="1">
        <f t="shared" si="2"/>
        <v>10154020</v>
      </c>
    </row>
    <row r="59" spans="1:8" x14ac:dyDescent="0.25">
      <c r="E59" s="1" t="s">
        <v>64</v>
      </c>
      <c r="F59" s="53" t="s">
        <v>20</v>
      </c>
      <c r="G59" s="52">
        <f t="shared" si="3"/>
        <v>0.33176769193684652</v>
      </c>
      <c r="H59" s="1">
        <f t="shared" si="2"/>
        <v>20190670</v>
      </c>
    </row>
    <row r="60" spans="1:8" x14ac:dyDescent="0.25">
      <c r="E60" s="1" t="s">
        <v>65</v>
      </c>
      <c r="F60" s="1" t="s">
        <v>75</v>
      </c>
      <c r="G60" s="52">
        <f t="shared" si="3"/>
        <v>0</v>
      </c>
      <c r="H60" s="1">
        <f t="shared" si="2"/>
        <v>0</v>
      </c>
    </row>
    <row r="61" spans="1:8" x14ac:dyDescent="0.25">
      <c r="E61" s="1" t="s">
        <v>62</v>
      </c>
      <c r="F61" s="1" t="s">
        <v>76</v>
      </c>
      <c r="G61" s="52">
        <f t="shared" si="3"/>
        <v>0</v>
      </c>
      <c r="H61" s="1">
        <f t="shared" si="2"/>
        <v>0</v>
      </c>
    </row>
    <row r="62" spans="1:8" x14ac:dyDescent="0.25">
      <c r="E62" s="1" t="s">
        <v>65</v>
      </c>
      <c r="F62" s="1" t="s">
        <v>77</v>
      </c>
      <c r="G62" s="52">
        <f t="shared" si="3"/>
        <v>0</v>
      </c>
      <c r="H62" s="1">
        <f t="shared" si="2"/>
        <v>0</v>
      </c>
    </row>
    <row r="63" spans="1:8" x14ac:dyDescent="0.25">
      <c r="E63" s="1" t="s">
        <v>62</v>
      </c>
      <c r="F63" s="1" t="s">
        <v>78</v>
      </c>
      <c r="G63" s="52">
        <f t="shared" si="3"/>
        <v>0</v>
      </c>
      <c r="H63" s="1">
        <f t="shared" si="2"/>
        <v>0</v>
      </c>
    </row>
    <row r="64" spans="1:8" x14ac:dyDescent="0.25">
      <c r="G64" s="52">
        <f>SUM(G55:G63)</f>
        <v>0.49861583413720828</v>
      </c>
      <c r="H64" s="1">
        <f>SUM(H55:H63)</f>
        <v>30344690</v>
      </c>
    </row>
    <row r="66" spans="5:6" s="52" customFormat="1" x14ac:dyDescent="0.25">
      <c r="E66" s="54"/>
      <c r="F66" s="53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2025-07-04T06:04:58Z</dcterms:created>
  <dcterms:modified xsi:type="dcterms:W3CDTF">2025-07-04T06:05:02Z</dcterms:modified>
</cp:coreProperties>
</file>