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7581DE89-76D4-485F-9265-C42D5E7E2D2A}" xr6:coauthVersionLast="47" xr6:coauthVersionMax="47" xr10:uidLastSave="{00000000-0000-0000-0000-000000000000}"/>
  <bookViews>
    <workbookView xWindow="-120" yWindow="-120" windowWidth="20730" windowHeight="11040" xr2:uid="{3D26FD03-55F4-49C2-81B1-10811D89462A}"/>
  </bookViews>
  <sheets>
    <sheet name="Port_C1" sheetId="1" r:id="rId1"/>
  </sheets>
  <externalReferences>
    <externalReference r:id="rId2"/>
    <externalReference r:id="rId3"/>
  </externalReferences>
  <definedNames>
    <definedName name="_xlnm._FilterDatabase" localSheetId="0" hidden="1">Port_C1!$C$6:$H$114</definedName>
    <definedName name="IN" localSheetId="0">#REF!</definedName>
    <definedName name="IN">#REF!</definedName>
    <definedName name="_xlnm.Print_Area" localSheetId="0">Port_C1!$B$2:$H$153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G164" i="1" s="1"/>
  <c r="H163" i="1"/>
  <c r="G163" i="1" s="1"/>
  <c r="H162" i="1"/>
  <c r="H161" i="1"/>
  <c r="G161" i="1" s="1"/>
  <c r="H160" i="1"/>
  <c r="G160" i="1" s="1"/>
  <c r="H159" i="1"/>
  <c r="G159" i="1" s="1"/>
  <c r="H158" i="1"/>
  <c r="H157" i="1"/>
  <c r="G157" i="1" s="1"/>
  <c r="H156" i="1"/>
  <c r="G156" i="1" s="1"/>
  <c r="H155" i="1"/>
  <c r="H165" i="1" s="1"/>
  <c r="H166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4" i="1"/>
  <c r="G144" i="1" s="1"/>
  <c r="F142" i="1"/>
  <c r="G142" i="1" s="1"/>
  <c r="F141" i="1"/>
  <c r="F127" i="1"/>
  <c r="G40" i="1" s="1"/>
  <c r="G125" i="1"/>
  <c r="F125" i="1"/>
  <c r="G123" i="1"/>
  <c r="F115" i="1"/>
  <c r="G115" i="1" s="1"/>
  <c r="G111" i="1"/>
  <c r="G110" i="1"/>
  <c r="G109" i="1"/>
  <c r="G107" i="1"/>
  <c r="G103" i="1"/>
  <c r="G102" i="1"/>
  <c r="G101" i="1"/>
  <c r="G99" i="1"/>
  <c r="G95" i="1"/>
  <c r="G94" i="1"/>
  <c r="G93" i="1"/>
  <c r="G91" i="1"/>
  <c r="G87" i="1"/>
  <c r="G86" i="1"/>
  <c r="G85" i="1"/>
  <c r="G83" i="1"/>
  <c r="G79" i="1"/>
  <c r="G78" i="1"/>
  <c r="G77" i="1"/>
  <c r="G75" i="1"/>
  <c r="G71" i="1"/>
  <c r="G70" i="1"/>
  <c r="G69" i="1"/>
  <c r="G67" i="1"/>
  <c r="G63" i="1"/>
  <c r="G62" i="1"/>
  <c r="G61" i="1"/>
  <c r="G59" i="1"/>
  <c r="G55" i="1"/>
  <c r="G54" i="1"/>
  <c r="G53" i="1"/>
  <c r="G51" i="1"/>
  <c r="G47" i="1"/>
  <c r="G46" i="1"/>
  <c r="G45" i="1"/>
  <c r="G43" i="1"/>
  <c r="G39" i="1"/>
  <c r="G38" i="1"/>
  <c r="G37" i="1"/>
  <c r="G35" i="1"/>
  <c r="G31" i="1"/>
  <c r="G30" i="1"/>
  <c r="G29" i="1"/>
  <c r="G27" i="1"/>
  <c r="G23" i="1"/>
  <c r="G22" i="1"/>
  <c r="G21" i="1"/>
  <c r="G19" i="1"/>
  <c r="G15" i="1"/>
  <c r="G14" i="1"/>
  <c r="L13" i="1"/>
  <c r="G13" i="1"/>
  <c r="L12" i="1"/>
  <c r="L11" i="1"/>
  <c r="G11" i="1"/>
  <c r="L10" i="1"/>
  <c r="G10" i="1"/>
  <c r="L9" i="1"/>
  <c r="G9" i="1"/>
  <c r="L8" i="1"/>
  <c r="L7" i="1"/>
  <c r="L14" i="1" s="1"/>
  <c r="G7" i="1"/>
  <c r="H153" i="1" l="1"/>
  <c r="F145" i="1"/>
  <c r="G145" i="1" s="1"/>
  <c r="G16" i="1"/>
  <c r="G24" i="1"/>
  <c r="G32" i="1"/>
  <c r="G48" i="1"/>
  <c r="G56" i="1"/>
  <c r="G64" i="1"/>
  <c r="G72" i="1"/>
  <c r="G80" i="1"/>
  <c r="G88" i="1"/>
  <c r="G96" i="1"/>
  <c r="G104" i="1"/>
  <c r="G141" i="1"/>
  <c r="G158" i="1"/>
  <c r="G162" i="1"/>
  <c r="G8" i="1"/>
  <c r="G12" i="1"/>
  <c r="G17" i="1"/>
  <c r="G25" i="1"/>
  <c r="G33" i="1"/>
  <c r="G41" i="1"/>
  <c r="G49" i="1"/>
  <c r="G57" i="1"/>
  <c r="G65" i="1"/>
  <c r="G73" i="1"/>
  <c r="G81" i="1"/>
  <c r="G89" i="1"/>
  <c r="G97" i="1"/>
  <c r="G105" i="1"/>
  <c r="F146" i="1"/>
  <c r="G146" i="1" s="1"/>
  <c r="G18" i="1"/>
  <c r="G26" i="1"/>
  <c r="G34" i="1"/>
  <c r="G42" i="1"/>
  <c r="G50" i="1"/>
  <c r="G58" i="1"/>
  <c r="G66" i="1"/>
  <c r="G74" i="1"/>
  <c r="G82" i="1"/>
  <c r="G90" i="1"/>
  <c r="G98" i="1"/>
  <c r="G106" i="1"/>
  <c r="G119" i="1"/>
  <c r="G155" i="1"/>
  <c r="F143" i="1"/>
  <c r="G143" i="1" s="1"/>
  <c r="G20" i="1"/>
  <c r="G28" i="1"/>
  <c r="G36" i="1"/>
  <c r="G44" i="1"/>
  <c r="G52" i="1"/>
  <c r="G60" i="1"/>
  <c r="G68" i="1"/>
  <c r="G76" i="1"/>
  <c r="G84" i="1"/>
  <c r="G92" i="1"/>
  <c r="G100" i="1"/>
  <c r="G108" i="1"/>
  <c r="G153" i="1" l="1"/>
  <c r="F153" i="1"/>
  <c r="G165" i="1"/>
</calcChain>
</file>

<file path=xl/sharedStrings.xml><?xml version="1.0" encoding="utf-8"?>
<sst xmlns="http://schemas.openxmlformats.org/spreadsheetml/2006/main" count="530" uniqueCount="284">
  <si>
    <t>NAME OF PENSION FUND</t>
  </si>
  <si>
    <t>ADITYA BIRLA SUN LIFE PENSION FUND MANAGEMENT LIMITED</t>
  </si>
  <si>
    <t>SCHEME NAME</t>
  </si>
  <si>
    <t>Scheme C TIER 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</si>
  <si>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</si>
  <si>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</si>
  <si>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</si>
  <si>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</si>
  <si>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</si>
  <si>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</si>
  <si>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</si>
  <si>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</si>
  <si>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</si>
  <si>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</si>
  <si>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</si>
  <si>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</si>
  <si>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</si>
  <si>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</si>
  <si>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</si>
  <si>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</si>
  <si>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</si>
  <si>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</si>
  <si>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</si>
  <si>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</si>
  <si>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</si>
  <si>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</si>
  <si>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INE031A08970</t>
  </si>
  <si>
    <t>6.90 HUDCO 06.05.2030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</si>
  <si>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</si>
  <si>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</si>
  <si>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</si>
  <si>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</si>
  <si>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</si>
  <si>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INE040A08666</t>
  </si>
  <si>
    <t>7.80 HDFC Bank 03-05-2033 (US-002)</t>
  </si>
  <si>
    <t>IND AA+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</si>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</sst>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0" borderId="0" xfId="2" applyFont="1"/>
    <xf numFmtId="0" fontId="8" fillId="0" borderId="1" xfId="0" applyFont="1" applyBorder="1"/>
    <xf numFmtId="9" fontId="1" fillId="0" borderId="0" xfId="1" applyFont="1"/>
    <xf numFmtId="0" fontId="5" fillId="2" borderId="2" xfId="2" applyFont="1" applyFill="1" applyBorder="1"/>
    <xf numFmtId="0" fontId="5" fillId="2" borderId="3" xfId="2" applyFont="1" applyFill="1" applyBorder="1"/>
    <xf numFmtId="164" fontId="5" fillId="2" borderId="3" xfId="3" applyFont="1" applyFill="1" applyBorder="1"/>
    <xf numFmtId="9" fontId="5" fillId="2" borderId="3" xfId="1" applyFont="1" applyFill="1" applyBorder="1"/>
    <xf numFmtId="0" fontId="5" fillId="2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9" fillId="0" borderId="0" xfId="3" quotePrefix="1" applyFont="1" applyFill="1" applyBorder="1"/>
    <xf numFmtId="0" fontId="9" fillId="0" borderId="0" xfId="2" applyFont="1"/>
    <xf numFmtId="0" fontId="9" fillId="0" borderId="0" xfId="0" applyFont="1" applyAlignment="1">
      <alignment vertical="top"/>
    </xf>
    <xf numFmtId="0" fontId="10" fillId="0" borderId="7" xfId="0" applyFont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2" borderId="5" xfId="2" applyFont="1" applyFill="1" applyBorder="1"/>
    <xf numFmtId="166" fontId="3" fillId="2" borderId="5" xfId="1" applyNumberFormat="1" applyFont="1" applyFill="1" applyBorder="1"/>
    <xf numFmtId="164" fontId="11" fillId="0" borderId="0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2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3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4" applyNumberFormat="1" applyFont="1" applyFill="1" applyBorder="1"/>
    <xf numFmtId="9" fontId="3" fillId="2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6" fillId="0" borderId="0" xfId="2" applyNumberFormat="1" applyFont="1"/>
    <xf numFmtId="164" fontId="9" fillId="0" borderId="0" xfId="3" applyFont="1" applyFill="1"/>
    <xf numFmtId="9" fontId="6" fillId="0" borderId="0" xfId="1" applyFont="1" applyFill="1"/>
    <xf numFmtId="10" fontId="6" fillId="0" borderId="0" xfId="1" applyNumberFormat="1" applyFont="1" applyFill="1" applyBorder="1"/>
    <xf numFmtId="164" fontId="9" fillId="0" borderId="0" xfId="3" applyFont="1" applyFill="1" applyBorder="1"/>
    <xf numFmtId="10" fontId="3" fillId="0" borderId="0" xfId="1" applyNumberFormat="1" applyFont="1" applyFill="1" applyBorder="1"/>
    <xf numFmtId="2" fontId="3" fillId="0" borderId="0" xfId="2" applyNumberFormat="1" applyFont="1"/>
    <xf numFmtId="9" fontId="6" fillId="0" borderId="0" xfId="1" applyFont="1" applyFill="1" applyBorder="1"/>
    <xf numFmtId="0" fontId="3" fillId="0" borderId="0" xfId="2" applyFont="1"/>
  </cellXfs>
  <cellStyles count="5">
    <cellStyle name="Comma 2 6" xfId="3" xr:uid="{9A70AF6B-5111-41CE-89B0-98BA02AE6E61}"/>
    <cellStyle name="Normal" xfId="0" builtinId="0"/>
    <cellStyle name="Normal 2 6" xfId="2" xr:uid="{1919EE96-BC7B-4551-A281-C15B20FC0AFE}"/>
    <cellStyle name="Percent" xfId="1" builtinId="5"/>
    <cellStyle name="Percent 2 5" xfId="4" xr:uid="{E03CB9E8-8642-4733-A16C-7BBC8C4D765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NAV_Work%20from%20Home\Work%20from%20Home\Daily%20Activities\FY%202025-2026\3.June'25\30062025\EOD\NON300625.xls" TargetMode="External"/><Relationship Id="rId1" Type="http://schemas.openxmlformats.org/officeDocument/2006/relationships/externalLinkPath" Target="file:///Y:\NAV_Work%20from%20Home\Work%20from%20Home\Daily%20Activities\FY%202025-2026\3.June'25\30062025\EOD\NON3006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uatio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40BD7F-5AAA-41DD-98D4-563BBB251909}" name="Table1345676857" displayName="Table1345676857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CC412B3-F594-408F-91BD-4EEBAF5AC535}" name="ISIN No." dataDxfId="6"/>
    <tableColumn id="2" xr3:uid="{A25A4B38-75B2-4DA9-9C7C-731A69CFDAF2}" name="Name of the Instrument" dataDxfId="5"/>
    <tableColumn id="3" xr3:uid="{0C4BC26E-D318-4276-BA20-EF333D01555E}" name="Industry " dataDxfId="4"/>
    <tableColumn id="4" xr3:uid="{45F43D85-08F5-427F-9D67-7621E2A1F6D8}" name="Quantity" dataDxfId="3"/>
    <tableColumn id="5" xr3:uid="{1E6169ED-10BF-41AA-BB57-857507638030}" name="Market Value" dataDxfId="2"/>
    <tableColumn id="6" xr3:uid="{20F4C60C-7CB0-4EEA-9967-CB518201D60E}" name="% of Portfolio" dataDxfId="1" dataCellStyle="Percent">
      <calculatedColumnFormula>+F7/$F$127</calculatedColumnFormula>
    </tableColumn>
    <tableColumn id="7" xr3:uid="{63812B0A-617F-43A7-BC31-247A114F0B90}" name="Ratings" dataDxfId="0">
      <calculatedColumnFormula>VLOOKUP(Table1345676857[[#This Row],[ISIN No.]],[1]Valuation!$F$1:$AH$1414,29,0)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5CF1-FC86-453F-AC01-84CB3F1EF534}">
  <sheetPr>
    <tabColor rgb="FF7030A0"/>
  </sheetPr>
  <dimension ref="A2:L177"/>
  <sheetViews>
    <sheetView showGridLines="0" tabSelected="1" zoomScale="90" zoomScaleNormal="90" zoomScaleSheetLayoutView="89" workbookViewId="0">
      <selection activeCell="D3" sqref="D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75" style="1" bestFit="1" customWidth="1"/>
    <col min="5" max="5" width="19.42578125" style="4" customWidth="1"/>
    <col min="6" max="6" width="29.5703125" style="1" customWidth="1"/>
    <col min="7" max="7" width="20.5703125" style="8" customWidth="1"/>
    <col min="8" max="8" width="23.28515625" style="1" bestFit="1" customWidth="1"/>
    <col min="9" max="9" width="12" style="1" bestFit="1" customWidth="1"/>
    <col min="10" max="10" width="12.85546875" style="6" bestFit="1" customWidth="1"/>
    <col min="11" max="11" width="13.7109375" style="6" bestFit="1" customWidth="1"/>
    <col min="12" max="12" width="16.140625" style="6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7"/>
      <c r="B3" s="2" t="s">
        <v>2</v>
      </c>
      <c r="D3" s="2" t="s">
        <v>3</v>
      </c>
    </row>
    <row r="4" spans="1:12" x14ac:dyDescent="0.25">
      <c r="B4" s="2" t="s">
        <v>4</v>
      </c>
      <c r="D4" s="2" t="s">
        <v>5</v>
      </c>
    </row>
    <row r="6" spans="1:12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25">
      <c r="A7" s="14"/>
      <c r="B7" s="15" t="s">
        <v>13</v>
      </c>
      <c r="C7" s="16" t="s">
        <v>14</v>
      </c>
      <c r="D7" s="16" t="s">
        <v>15</v>
      </c>
      <c r="E7" s="17">
        <v>480</v>
      </c>
      <c r="F7" s="17">
        <v>50161824</v>
      </c>
      <c r="G7" s="18">
        <f t="shared" ref="G7:G70" si="0">+F7/$F$127</f>
        <v>4.6145057642568406E-3</v>
      </c>
      <c r="H7" s="19" t="s">
        <v>16</v>
      </c>
      <c r="K7" s="20" t="s">
        <v>16</v>
      </c>
      <c r="L7" s="21">
        <f t="shared" ref="L7:L13" si="1">SUMIF($H$7:$H$114,K7,$F$7:$F$114)</f>
        <v>7901890701</v>
      </c>
    </row>
    <row r="8" spans="1:12" x14ac:dyDescent="0.25">
      <c r="A8" s="14"/>
      <c r="B8" s="15" t="s">
        <v>17</v>
      </c>
      <c r="C8" s="16" t="s">
        <v>18</v>
      </c>
      <c r="D8" s="16" t="s">
        <v>15</v>
      </c>
      <c r="E8" s="17">
        <v>65</v>
      </c>
      <c r="F8" s="17">
        <v>68555240</v>
      </c>
      <c r="G8" s="18">
        <f t="shared" si="0"/>
        <v>6.3065599478601721E-3</v>
      </c>
      <c r="H8" s="19" t="s">
        <v>19</v>
      </c>
      <c r="K8" s="20" t="s">
        <v>20</v>
      </c>
      <c r="L8" s="21">
        <f t="shared" si="1"/>
        <v>52238264</v>
      </c>
    </row>
    <row r="9" spans="1:12" x14ac:dyDescent="0.25">
      <c r="A9" s="14"/>
      <c r="B9" s="15" t="s">
        <v>21</v>
      </c>
      <c r="C9" s="16" t="s">
        <v>22</v>
      </c>
      <c r="D9" s="16" t="s">
        <v>15</v>
      </c>
      <c r="E9" s="17">
        <v>446</v>
      </c>
      <c r="F9" s="17">
        <v>469943510</v>
      </c>
      <c r="G9" s="18">
        <f t="shared" si="0"/>
        <v>4.3231223724442158E-2</v>
      </c>
      <c r="H9" s="19" t="s">
        <v>19</v>
      </c>
      <c r="K9" s="20" t="s">
        <v>19</v>
      </c>
      <c r="L9" s="21">
        <f t="shared" si="1"/>
        <v>1571134596.4000001</v>
      </c>
    </row>
    <row r="10" spans="1:12" x14ac:dyDescent="0.25">
      <c r="A10" s="14"/>
      <c r="B10" s="15" t="s">
        <v>23</v>
      </c>
      <c r="C10" s="16" t="s">
        <v>24</v>
      </c>
      <c r="D10" s="16" t="s">
        <v>15</v>
      </c>
      <c r="E10" s="17">
        <v>2500</v>
      </c>
      <c r="F10" s="17">
        <v>252714500</v>
      </c>
      <c r="G10" s="18">
        <f t="shared" si="0"/>
        <v>2.3247809269481216E-2</v>
      </c>
      <c r="H10" s="19" t="s">
        <v>19</v>
      </c>
      <c r="K10" s="20" t="s">
        <v>25</v>
      </c>
      <c r="L10" s="21">
        <f t="shared" si="1"/>
        <v>0</v>
      </c>
    </row>
    <row r="11" spans="1:12" x14ac:dyDescent="0.25">
      <c r="A11" s="14"/>
      <c r="B11" s="15" t="s">
        <v>26</v>
      </c>
      <c r="C11" s="16" t="s">
        <v>27</v>
      </c>
      <c r="D11" s="16" t="s">
        <v>15</v>
      </c>
      <c r="E11" s="17">
        <v>1500</v>
      </c>
      <c r="F11" s="17">
        <v>150286050</v>
      </c>
      <c r="G11" s="18">
        <f t="shared" si="0"/>
        <v>1.3825171987613363E-2</v>
      </c>
      <c r="H11" s="19" t="s">
        <v>19</v>
      </c>
      <c r="K11" s="22" t="s">
        <v>28</v>
      </c>
      <c r="L11" s="21">
        <f t="shared" si="1"/>
        <v>126729490</v>
      </c>
    </row>
    <row r="12" spans="1:12" x14ac:dyDescent="0.25">
      <c r="A12" s="14"/>
      <c r="B12" s="15" t="s">
        <v>29</v>
      </c>
      <c r="C12" s="16" t="s">
        <v>30</v>
      </c>
      <c r="D12" s="16" t="s">
        <v>31</v>
      </c>
      <c r="E12" s="17">
        <v>22</v>
      </c>
      <c r="F12" s="17">
        <v>22929874</v>
      </c>
      <c r="G12" s="18">
        <f t="shared" si="0"/>
        <v>2.1093737689180333E-3</v>
      </c>
      <c r="H12" s="19" t="s">
        <v>16</v>
      </c>
      <c r="K12" s="22" t="s">
        <v>32</v>
      </c>
      <c r="L12" s="21">
        <f t="shared" si="1"/>
        <v>622147486</v>
      </c>
    </row>
    <row r="13" spans="1:12" x14ac:dyDescent="0.25">
      <c r="A13" s="14"/>
      <c r="B13" s="15" t="s">
        <v>33</v>
      </c>
      <c r="C13" s="16" t="s">
        <v>34</v>
      </c>
      <c r="D13" s="16" t="s">
        <v>31</v>
      </c>
      <c r="E13" s="17">
        <v>500</v>
      </c>
      <c r="F13" s="17">
        <v>52032150</v>
      </c>
      <c r="G13" s="18">
        <f t="shared" si="0"/>
        <v>4.7865615114330087E-3</v>
      </c>
      <c r="H13" s="19" t="s">
        <v>16</v>
      </c>
      <c r="K13" s="6" t="s">
        <v>35</v>
      </c>
      <c r="L13" s="21">
        <f t="shared" si="1"/>
        <v>152503200</v>
      </c>
    </row>
    <row r="14" spans="1:12" x14ac:dyDescent="0.25">
      <c r="A14" s="14"/>
      <c r="B14" s="15" t="s">
        <v>36</v>
      </c>
      <c r="C14" s="16" t="s">
        <v>37</v>
      </c>
      <c r="D14" s="16" t="s">
        <v>31</v>
      </c>
      <c r="E14" s="17">
        <v>50</v>
      </c>
      <c r="F14" s="17">
        <v>49971650</v>
      </c>
      <c r="G14" s="18">
        <f t="shared" si="0"/>
        <v>4.5970112046648335E-3</v>
      </c>
      <c r="H14" s="19" t="s">
        <v>16</v>
      </c>
      <c r="K14" s="22"/>
      <c r="L14" s="6">
        <f>SUM(L7:L13)</f>
        <v>10426643737.4</v>
      </c>
    </row>
    <row r="15" spans="1:12" x14ac:dyDescent="0.25">
      <c r="A15" s="14"/>
      <c r="B15" s="15" t="s">
        <v>38</v>
      </c>
      <c r="C15" s="16" t="s">
        <v>39</v>
      </c>
      <c r="D15" s="16" t="s">
        <v>31</v>
      </c>
      <c r="E15" s="17">
        <v>1980</v>
      </c>
      <c r="F15" s="17">
        <v>207763578</v>
      </c>
      <c r="G15" s="18">
        <f t="shared" si="0"/>
        <v>1.9112666801821752E-2</v>
      </c>
      <c r="H15" s="19" t="s">
        <v>16</v>
      </c>
      <c r="K15" s="22"/>
    </row>
    <row r="16" spans="1:12" x14ac:dyDescent="0.25">
      <c r="A16" s="14"/>
      <c r="B16" s="15" t="s">
        <v>40</v>
      </c>
      <c r="C16" s="16" t="s">
        <v>41</v>
      </c>
      <c r="D16" s="16" t="s">
        <v>31</v>
      </c>
      <c r="E16" s="17">
        <v>450</v>
      </c>
      <c r="F16" s="17">
        <v>46726245</v>
      </c>
      <c r="G16" s="18">
        <f t="shared" si="0"/>
        <v>4.2984586623998631E-3</v>
      </c>
      <c r="H16" s="19" t="s">
        <v>16</v>
      </c>
      <c r="K16" s="22"/>
    </row>
    <row r="17" spans="1:11" x14ac:dyDescent="0.25">
      <c r="A17" s="14"/>
      <c r="B17" s="15" t="s">
        <v>42</v>
      </c>
      <c r="C17" s="16" t="s">
        <v>43</v>
      </c>
      <c r="D17" s="16" t="s">
        <v>15</v>
      </c>
      <c r="E17" s="17">
        <v>50</v>
      </c>
      <c r="F17" s="17">
        <v>52852900</v>
      </c>
      <c r="G17" s="18">
        <f t="shared" si="0"/>
        <v>4.8620642604162555E-3</v>
      </c>
      <c r="H17" s="19" t="s">
        <v>16</v>
      </c>
      <c r="K17" s="22"/>
    </row>
    <row r="18" spans="1:11" x14ac:dyDescent="0.25">
      <c r="A18" s="14"/>
      <c r="B18" s="15" t="s">
        <v>44</v>
      </c>
      <c r="C18" s="16" t="s">
        <v>45</v>
      </c>
      <c r="D18" s="16" t="s">
        <v>15</v>
      </c>
      <c r="E18" s="17">
        <v>6</v>
      </c>
      <c r="F18" s="17">
        <v>6211500</v>
      </c>
      <c r="G18" s="18">
        <f t="shared" si="0"/>
        <v>5.7141069181777294E-4</v>
      </c>
      <c r="H18" s="19" t="s">
        <v>16</v>
      </c>
      <c r="K18" s="22"/>
    </row>
    <row r="19" spans="1:11" x14ac:dyDescent="0.25">
      <c r="A19" s="14"/>
      <c r="B19" s="15" t="s">
        <v>46</v>
      </c>
      <c r="C19" s="16" t="s">
        <v>47</v>
      </c>
      <c r="D19" s="16" t="s">
        <v>15</v>
      </c>
      <c r="E19" s="17">
        <v>95</v>
      </c>
      <c r="F19" s="17">
        <v>97999910</v>
      </c>
      <c r="G19" s="18">
        <f t="shared" si="0"/>
        <v>9.015245330625369E-3</v>
      </c>
      <c r="H19" s="19" t="s">
        <v>16</v>
      </c>
      <c r="K19" s="22"/>
    </row>
    <row r="20" spans="1:11" x14ac:dyDescent="0.25">
      <c r="A20" s="14"/>
      <c r="B20" s="15" t="s">
        <v>48</v>
      </c>
      <c r="C20" s="16" t="s">
        <v>49</v>
      </c>
      <c r="D20" s="16" t="s">
        <v>15</v>
      </c>
      <c r="E20" s="17">
        <v>78</v>
      </c>
      <c r="F20" s="17">
        <v>77395188</v>
      </c>
      <c r="G20" s="18">
        <f t="shared" si="0"/>
        <v>7.1197678368263052E-3</v>
      </c>
      <c r="H20" s="19" t="s">
        <v>16</v>
      </c>
      <c r="K20" s="22"/>
    </row>
    <row r="21" spans="1:11" x14ac:dyDescent="0.25">
      <c r="A21" s="14"/>
      <c r="B21" s="15" t="s">
        <v>50</v>
      </c>
      <c r="C21" s="16" t="s">
        <v>51</v>
      </c>
      <c r="D21" s="16" t="s">
        <v>15</v>
      </c>
      <c r="E21" s="17">
        <v>20</v>
      </c>
      <c r="F21" s="17">
        <v>20053320</v>
      </c>
      <c r="G21" s="18">
        <f t="shared" si="0"/>
        <v>1.8447527094008181E-3</v>
      </c>
      <c r="H21" s="19" t="s">
        <v>16</v>
      </c>
      <c r="K21" s="22"/>
    </row>
    <row r="22" spans="1:11" x14ac:dyDescent="0.25">
      <c r="A22" s="14"/>
      <c r="B22" s="15" t="s">
        <v>52</v>
      </c>
      <c r="C22" s="16" t="s">
        <v>53</v>
      </c>
      <c r="D22" s="16" t="s">
        <v>15</v>
      </c>
      <c r="E22" s="17">
        <v>17</v>
      </c>
      <c r="F22" s="17">
        <v>16850281</v>
      </c>
      <c r="G22" s="18">
        <f t="shared" si="0"/>
        <v>1.5500975164668557E-3</v>
      </c>
      <c r="H22" s="19" t="s">
        <v>16</v>
      </c>
      <c r="K22" s="22"/>
    </row>
    <row r="23" spans="1:11" x14ac:dyDescent="0.25">
      <c r="A23" s="14"/>
      <c r="B23" s="15" t="s">
        <v>54</v>
      </c>
      <c r="C23" s="16" t="s">
        <v>55</v>
      </c>
      <c r="D23" s="16" t="s">
        <v>15</v>
      </c>
      <c r="E23" s="17">
        <v>500</v>
      </c>
      <c r="F23" s="17">
        <v>51005750</v>
      </c>
      <c r="G23" s="18">
        <f t="shared" si="0"/>
        <v>4.6921405287264541E-3</v>
      </c>
      <c r="H23" s="19" t="s">
        <v>16</v>
      </c>
      <c r="K23" s="22"/>
    </row>
    <row r="24" spans="1:11" x14ac:dyDescent="0.25">
      <c r="A24" s="14"/>
      <c r="B24" s="15" t="s">
        <v>56</v>
      </c>
      <c r="C24" s="16" t="s">
        <v>57</v>
      </c>
      <c r="D24" s="16" t="s">
        <v>15</v>
      </c>
      <c r="E24" s="17">
        <v>450</v>
      </c>
      <c r="F24" s="17">
        <v>46926540</v>
      </c>
      <c r="G24" s="18">
        <f t="shared" si="0"/>
        <v>4.3168842769080564E-3</v>
      </c>
      <c r="H24" s="19" t="s">
        <v>16</v>
      </c>
      <c r="K24" s="22"/>
    </row>
    <row r="25" spans="1:11" x14ac:dyDescent="0.25">
      <c r="A25" s="14"/>
      <c r="B25" s="15" t="s">
        <v>58</v>
      </c>
      <c r="C25" s="16" t="s">
        <v>59</v>
      </c>
      <c r="D25" s="16" t="s">
        <v>15</v>
      </c>
      <c r="E25" s="17">
        <v>980</v>
      </c>
      <c r="F25" s="17">
        <v>100775458</v>
      </c>
      <c r="G25" s="18">
        <f t="shared" si="0"/>
        <v>9.2705746074270168E-3</v>
      </c>
      <c r="H25" s="19" t="s">
        <v>16</v>
      </c>
      <c r="K25" s="22"/>
    </row>
    <row r="26" spans="1:11" x14ac:dyDescent="0.25">
      <c r="A26" s="14"/>
      <c r="B26" s="15" t="s">
        <v>60</v>
      </c>
      <c r="C26" s="16" t="s">
        <v>61</v>
      </c>
      <c r="D26" s="16" t="s">
        <v>15</v>
      </c>
      <c r="E26" s="17">
        <v>500</v>
      </c>
      <c r="F26" s="17">
        <v>51266350</v>
      </c>
      <c r="G26" s="18">
        <f t="shared" si="0"/>
        <v>4.7161137439381924E-3</v>
      </c>
      <c r="H26" s="19" t="s">
        <v>16</v>
      </c>
      <c r="K26" s="22"/>
    </row>
    <row r="27" spans="1:11" x14ac:dyDescent="0.25">
      <c r="A27" s="14"/>
      <c r="B27" s="15" t="s">
        <v>62</v>
      </c>
      <c r="C27" s="16" t="s">
        <v>63</v>
      </c>
      <c r="D27" s="16" t="s">
        <v>15</v>
      </c>
      <c r="E27" s="17">
        <v>2500</v>
      </c>
      <c r="F27" s="17">
        <v>249754000</v>
      </c>
      <c r="G27" s="18">
        <f t="shared" si="0"/>
        <v>2.2975465817315632E-2</v>
      </c>
      <c r="H27" s="19" t="s">
        <v>16</v>
      </c>
      <c r="K27" s="22"/>
    </row>
    <row r="28" spans="1:11" x14ac:dyDescent="0.25">
      <c r="A28" s="14"/>
      <c r="B28" s="15" t="s">
        <v>64</v>
      </c>
      <c r="C28" s="16" t="s">
        <v>65</v>
      </c>
      <c r="D28" s="16" t="s">
        <v>31</v>
      </c>
      <c r="E28" s="17">
        <v>9</v>
      </c>
      <c r="F28" s="17">
        <v>8892207</v>
      </c>
      <c r="G28" s="18">
        <f t="shared" si="0"/>
        <v>8.1801531894982581E-4</v>
      </c>
      <c r="H28" s="19" t="s">
        <v>16</v>
      </c>
      <c r="K28" s="22"/>
    </row>
    <row r="29" spans="1:11" x14ac:dyDescent="0.25">
      <c r="A29" s="14"/>
      <c r="B29" s="15" t="s">
        <v>66</v>
      </c>
      <c r="C29" s="16" t="s">
        <v>67</v>
      </c>
      <c r="D29" s="16" t="s">
        <v>68</v>
      </c>
      <c r="E29" s="17">
        <v>1</v>
      </c>
      <c r="F29" s="17">
        <v>997026</v>
      </c>
      <c r="G29" s="18">
        <f t="shared" si="0"/>
        <v>9.1718798425550479E-5</v>
      </c>
      <c r="H29" s="19" t="s">
        <v>16</v>
      </c>
      <c r="K29" s="22"/>
    </row>
    <row r="30" spans="1:11" x14ac:dyDescent="0.25">
      <c r="A30" s="14"/>
      <c r="B30" s="15" t="s">
        <v>69</v>
      </c>
      <c r="C30" s="16" t="s">
        <v>70</v>
      </c>
      <c r="D30" s="16" t="s">
        <v>68</v>
      </c>
      <c r="E30" s="17">
        <v>5</v>
      </c>
      <c r="F30" s="17">
        <v>4971990</v>
      </c>
      <c r="G30" s="18">
        <f t="shared" si="0"/>
        <v>4.5738521220495027E-4</v>
      </c>
      <c r="H30" s="19" t="s">
        <v>16</v>
      </c>
      <c r="K30" s="22"/>
    </row>
    <row r="31" spans="1:11" x14ac:dyDescent="0.25">
      <c r="A31" s="14"/>
      <c r="B31" s="15" t="s">
        <v>71</v>
      </c>
      <c r="C31" s="16" t="s">
        <v>72</v>
      </c>
      <c r="D31" s="16" t="s">
        <v>73</v>
      </c>
      <c r="E31" s="17">
        <v>500</v>
      </c>
      <c r="F31" s="17">
        <v>50408450</v>
      </c>
      <c r="G31" s="18">
        <f t="shared" si="0"/>
        <v>4.6371934778977079E-3</v>
      </c>
      <c r="H31" s="19" t="s">
        <v>16</v>
      </c>
      <c r="K31" s="22"/>
    </row>
    <row r="32" spans="1:11" x14ac:dyDescent="0.25">
      <c r="A32" s="14"/>
      <c r="B32" s="15" t="s">
        <v>74</v>
      </c>
      <c r="C32" s="16" t="s">
        <v>75</v>
      </c>
      <c r="D32" s="16" t="s">
        <v>76</v>
      </c>
      <c r="E32" s="17">
        <v>215</v>
      </c>
      <c r="F32" s="17">
        <v>22523400</v>
      </c>
      <c r="G32" s="18">
        <f t="shared" si="0"/>
        <v>2.0719812567155157E-3</v>
      </c>
      <c r="H32" s="19" t="s">
        <v>16</v>
      </c>
      <c r="K32" s="22"/>
    </row>
    <row r="33" spans="1:11" x14ac:dyDescent="0.25">
      <c r="A33" s="14"/>
      <c r="B33" s="15" t="s">
        <v>77</v>
      </c>
      <c r="C33" s="16" t="s">
        <v>78</v>
      </c>
      <c r="D33" s="16" t="s">
        <v>76</v>
      </c>
      <c r="E33" s="17">
        <v>900</v>
      </c>
      <c r="F33" s="17">
        <v>94204350</v>
      </c>
      <c r="G33" s="18">
        <f t="shared" si="0"/>
        <v>8.6660827184647203E-3</v>
      </c>
      <c r="H33" s="19" t="s">
        <v>16</v>
      </c>
      <c r="K33" s="22"/>
    </row>
    <row r="34" spans="1:11" x14ac:dyDescent="0.25">
      <c r="A34" s="14"/>
      <c r="B34" s="15" t="s">
        <v>79</v>
      </c>
      <c r="C34" s="16" t="s">
        <v>80</v>
      </c>
      <c r="D34" s="16" t="s">
        <v>81</v>
      </c>
      <c r="E34" s="17">
        <v>500</v>
      </c>
      <c r="F34" s="17">
        <v>52128600</v>
      </c>
      <c r="G34" s="18">
        <f t="shared" si="0"/>
        <v>4.7954341768480973E-3</v>
      </c>
      <c r="H34" s="19" t="s">
        <v>16</v>
      </c>
      <c r="K34" s="22"/>
    </row>
    <row r="35" spans="1:11" x14ac:dyDescent="0.25">
      <c r="A35" s="14"/>
      <c r="B35" s="15" t="s">
        <v>82</v>
      </c>
      <c r="C35" s="16" t="s">
        <v>83</v>
      </c>
      <c r="D35" s="16" t="s">
        <v>81</v>
      </c>
      <c r="E35" s="17">
        <v>2400</v>
      </c>
      <c r="F35" s="17">
        <v>244977600</v>
      </c>
      <c r="G35" s="18">
        <f t="shared" si="0"/>
        <v>2.2536073395453216E-2</v>
      </c>
      <c r="H35" s="19" t="s">
        <v>16</v>
      </c>
      <c r="K35" s="22"/>
    </row>
    <row r="36" spans="1:11" x14ac:dyDescent="0.25">
      <c r="A36" s="14"/>
      <c r="B36" s="15" t="s">
        <v>84</v>
      </c>
      <c r="C36" s="16" t="s">
        <v>85</v>
      </c>
      <c r="D36" s="16" t="s">
        <v>81</v>
      </c>
      <c r="E36" s="17">
        <v>6000</v>
      </c>
      <c r="F36" s="17">
        <v>602119800</v>
      </c>
      <c r="G36" s="18">
        <f t="shared" si="0"/>
        <v>5.5390435720064246E-2</v>
      </c>
      <c r="H36" s="19" t="s">
        <v>16</v>
      </c>
      <c r="K36" s="22"/>
    </row>
    <row r="37" spans="1:11" x14ac:dyDescent="0.25">
      <c r="A37" s="14"/>
      <c r="B37" s="15" t="s">
        <v>86</v>
      </c>
      <c r="C37" s="16" t="s">
        <v>87</v>
      </c>
      <c r="D37" s="16" t="s">
        <v>68</v>
      </c>
      <c r="E37" s="17">
        <v>414</v>
      </c>
      <c r="F37" s="17">
        <v>422109018</v>
      </c>
      <c r="G37" s="18">
        <f t="shared" si="0"/>
        <v>3.8830814778700914E-2</v>
      </c>
      <c r="H37" s="19" t="s">
        <v>32</v>
      </c>
      <c r="K37" s="22"/>
    </row>
    <row r="38" spans="1:11" x14ac:dyDescent="0.25">
      <c r="A38" s="14"/>
      <c r="B38" s="15" t="s">
        <v>88</v>
      </c>
      <c r="C38" s="16" t="s">
        <v>89</v>
      </c>
      <c r="D38" s="16" t="s">
        <v>90</v>
      </c>
      <c r="E38" s="17">
        <v>96</v>
      </c>
      <c r="F38" s="17">
        <v>95847264</v>
      </c>
      <c r="G38" s="18">
        <f t="shared" si="0"/>
        <v>8.8172182936618725E-3</v>
      </c>
      <c r="H38" s="19" t="s">
        <v>16</v>
      </c>
      <c r="K38" s="22"/>
    </row>
    <row r="39" spans="1:11" x14ac:dyDescent="0.25">
      <c r="A39" s="14"/>
      <c r="B39" s="15" t="s">
        <v>91</v>
      </c>
      <c r="C39" s="16" t="s">
        <v>92</v>
      </c>
      <c r="D39" s="16" t="s">
        <v>90</v>
      </c>
      <c r="E39" s="17">
        <v>50</v>
      </c>
      <c r="F39" s="17">
        <v>51696500</v>
      </c>
      <c r="G39" s="18">
        <f t="shared" si="0"/>
        <v>4.7556842678189645E-3</v>
      </c>
      <c r="H39" s="19" t="s">
        <v>16</v>
      </c>
      <c r="K39" s="22"/>
    </row>
    <row r="40" spans="1:11" x14ac:dyDescent="0.25">
      <c r="A40" s="14"/>
      <c r="B40" s="15" t="s">
        <v>93</v>
      </c>
      <c r="C40" s="16" t="s">
        <v>94</v>
      </c>
      <c r="D40" s="16" t="s">
        <v>90</v>
      </c>
      <c r="E40" s="17">
        <v>50</v>
      </c>
      <c r="F40" s="17">
        <v>51147300</v>
      </c>
      <c r="G40" s="18">
        <f t="shared" si="0"/>
        <v>4.7051620506497905E-3</v>
      </c>
      <c r="H40" s="19" t="s">
        <v>16</v>
      </c>
      <c r="K40" s="22"/>
    </row>
    <row r="41" spans="1:11" x14ac:dyDescent="0.25">
      <c r="A41" s="14"/>
      <c r="B41" s="15" t="s">
        <v>95</v>
      </c>
      <c r="C41" s="16" t="s">
        <v>96</v>
      </c>
      <c r="D41" s="16" t="s">
        <v>90</v>
      </c>
      <c r="E41" s="17">
        <v>2500</v>
      </c>
      <c r="F41" s="17">
        <v>255849750</v>
      </c>
      <c r="G41" s="18">
        <f t="shared" si="0"/>
        <v>2.3536228390711462E-2</v>
      </c>
      <c r="H41" s="19" t="s">
        <v>16</v>
      </c>
      <c r="K41" s="22"/>
    </row>
    <row r="42" spans="1:11" x14ac:dyDescent="0.25">
      <c r="A42" s="14"/>
      <c r="B42" s="15" t="s">
        <v>97</v>
      </c>
      <c r="C42" s="16" t="s">
        <v>98</v>
      </c>
      <c r="D42" s="16" t="s">
        <v>90</v>
      </c>
      <c r="E42" s="17">
        <v>2000</v>
      </c>
      <c r="F42" s="17">
        <v>205103800</v>
      </c>
      <c r="G42" s="18">
        <f t="shared" si="0"/>
        <v>1.8867987483289723E-2</v>
      </c>
      <c r="H42" s="19" t="s">
        <v>16</v>
      </c>
      <c r="K42" s="22"/>
    </row>
    <row r="43" spans="1:11" x14ac:dyDescent="0.25">
      <c r="A43" s="14"/>
      <c r="B43" s="15" t="s">
        <v>99</v>
      </c>
      <c r="C43" s="16" t="s">
        <v>100</v>
      </c>
      <c r="D43" s="16" t="s">
        <v>15</v>
      </c>
      <c r="E43" s="17">
        <v>50</v>
      </c>
      <c r="F43" s="17">
        <v>50204300</v>
      </c>
      <c r="G43" s="18">
        <f t="shared" si="0"/>
        <v>4.6184132327500632E-3</v>
      </c>
      <c r="H43" s="19" t="s">
        <v>28</v>
      </c>
      <c r="K43" s="22"/>
    </row>
    <row r="44" spans="1:11" x14ac:dyDescent="0.25">
      <c r="A44" s="14"/>
      <c r="B44" s="15" t="s">
        <v>101</v>
      </c>
      <c r="C44" s="16" t="s">
        <v>102</v>
      </c>
      <c r="D44" s="16" t="s">
        <v>15</v>
      </c>
      <c r="E44" s="17">
        <v>500</v>
      </c>
      <c r="F44" s="17">
        <v>51331200</v>
      </c>
      <c r="G44" s="18">
        <f t="shared" si="0"/>
        <v>4.7220794500259945E-3</v>
      </c>
      <c r="H44" s="19" t="s">
        <v>28</v>
      </c>
      <c r="K44" s="22"/>
    </row>
    <row r="45" spans="1:11" x14ac:dyDescent="0.25">
      <c r="A45" s="14"/>
      <c r="B45" s="15" t="s">
        <v>103</v>
      </c>
      <c r="C45" s="16" t="s">
        <v>104</v>
      </c>
      <c r="D45" s="16" t="s">
        <v>15</v>
      </c>
      <c r="E45" s="17">
        <v>5</v>
      </c>
      <c r="F45" s="17">
        <v>5095430</v>
      </c>
      <c r="G45" s="18">
        <f t="shared" si="0"/>
        <v>4.6874075205812356E-4</v>
      </c>
      <c r="H45" s="19" t="s">
        <v>28</v>
      </c>
      <c r="K45" s="22"/>
    </row>
    <row r="46" spans="1:11" x14ac:dyDescent="0.25">
      <c r="A46" s="14"/>
      <c r="B46" s="15" t="s">
        <v>105</v>
      </c>
      <c r="C46" s="16" t="s">
        <v>106</v>
      </c>
      <c r="D46" s="16" t="s">
        <v>107</v>
      </c>
      <c r="E46" s="17">
        <v>100</v>
      </c>
      <c r="F46" s="17">
        <v>101996900</v>
      </c>
      <c r="G46" s="18">
        <f t="shared" si="0"/>
        <v>9.382937968649795E-3</v>
      </c>
      <c r="H46" s="19" t="s">
        <v>32</v>
      </c>
      <c r="K46" s="22"/>
    </row>
    <row r="47" spans="1:11" x14ac:dyDescent="0.25">
      <c r="A47" s="14"/>
      <c r="B47" s="15" t="s">
        <v>108</v>
      </c>
      <c r="C47" s="16" t="s">
        <v>109</v>
      </c>
      <c r="D47" s="16" t="s">
        <v>15</v>
      </c>
      <c r="E47" s="17">
        <v>80000</v>
      </c>
      <c r="F47" s="17">
        <v>79342320</v>
      </c>
      <c r="G47" s="18">
        <f t="shared" si="0"/>
        <v>7.2988891510306882E-3</v>
      </c>
      <c r="H47" s="19" t="s">
        <v>16</v>
      </c>
      <c r="K47" s="22"/>
    </row>
    <row r="48" spans="1:11" x14ac:dyDescent="0.25">
      <c r="A48" s="14"/>
      <c r="B48" s="15" t="s">
        <v>110</v>
      </c>
      <c r="C48" s="16" t="s">
        <v>111</v>
      </c>
      <c r="D48" s="16" t="s">
        <v>15</v>
      </c>
      <c r="E48" s="17">
        <v>186200</v>
      </c>
      <c r="F48" s="17">
        <v>187375294.40000001</v>
      </c>
      <c r="G48" s="18">
        <f t="shared" si="0"/>
        <v>1.7237099992379115E-2</v>
      </c>
      <c r="H48" s="19" t="s">
        <v>19</v>
      </c>
      <c r="K48" s="22"/>
    </row>
    <row r="49" spans="1:11" x14ac:dyDescent="0.25">
      <c r="A49" s="14"/>
      <c r="B49" s="15" t="s">
        <v>112</v>
      </c>
      <c r="C49" s="16" t="s">
        <v>113</v>
      </c>
      <c r="D49" s="16" t="s">
        <v>15</v>
      </c>
      <c r="E49" s="17">
        <v>1</v>
      </c>
      <c r="F49" s="17">
        <v>1081244</v>
      </c>
      <c r="G49" s="18">
        <f t="shared" si="0"/>
        <v>9.9466213002304758E-5</v>
      </c>
      <c r="H49" s="19" t="s">
        <v>16</v>
      </c>
      <c r="K49" s="22"/>
    </row>
    <row r="50" spans="1:11" x14ac:dyDescent="0.25">
      <c r="A50" s="14"/>
      <c r="B50" s="15" t="s">
        <v>114</v>
      </c>
      <c r="C50" s="16" t="s">
        <v>115</v>
      </c>
      <c r="D50" s="16" t="s">
        <v>15</v>
      </c>
      <c r="E50" s="17">
        <v>2</v>
      </c>
      <c r="F50" s="17">
        <v>2121928</v>
      </c>
      <c r="G50" s="18">
        <f t="shared" si="0"/>
        <v>1.9520121491869969E-4</v>
      </c>
      <c r="H50" s="19" t="s">
        <v>16</v>
      </c>
      <c r="K50" s="22"/>
    </row>
    <row r="51" spans="1:11" x14ac:dyDescent="0.25">
      <c r="A51" s="14"/>
      <c r="B51" s="15" t="s">
        <v>116</v>
      </c>
      <c r="C51" s="16" t="s">
        <v>117</v>
      </c>
      <c r="D51" s="16" t="s">
        <v>15</v>
      </c>
      <c r="E51" s="17">
        <v>298</v>
      </c>
      <c r="F51" s="17">
        <v>304202870</v>
      </c>
      <c r="G51" s="18">
        <f t="shared" si="0"/>
        <v>2.7984347162465111E-2</v>
      </c>
      <c r="H51" s="19" t="s">
        <v>16</v>
      </c>
      <c r="K51" s="22"/>
    </row>
    <row r="52" spans="1:11" x14ac:dyDescent="0.25">
      <c r="A52" s="14"/>
      <c r="B52" s="15" t="s">
        <v>118</v>
      </c>
      <c r="C52" s="16" t="s">
        <v>119</v>
      </c>
      <c r="D52" s="16" t="s">
        <v>15</v>
      </c>
      <c r="E52" s="17">
        <v>3</v>
      </c>
      <c r="F52" s="17">
        <v>3142317</v>
      </c>
      <c r="G52" s="18">
        <f t="shared" si="0"/>
        <v>2.8906923140638313E-4</v>
      </c>
      <c r="H52" s="19" t="s">
        <v>16</v>
      </c>
      <c r="K52" s="22"/>
    </row>
    <row r="53" spans="1:11" x14ac:dyDescent="0.25">
      <c r="A53" s="14"/>
      <c r="B53" s="15" t="s">
        <v>120</v>
      </c>
      <c r="C53" s="16" t="s">
        <v>121</v>
      </c>
      <c r="D53" s="16" t="s">
        <v>15</v>
      </c>
      <c r="E53" s="17">
        <v>1500</v>
      </c>
      <c r="F53" s="17">
        <v>155737050</v>
      </c>
      <c r="G53" s="18">
        <f t="shared" si="0"/>
        <v>1.4326622471570327E-2</v>
      </c>
      <c r="H53" s="19" t="s">
        <v>16</v>
      </c>
      <c r="K53" s="22"/>
    </row>
    <row r="54" spans="1:11" x14ac:dyDescent="0.25">
      <c r="A54" s="14"/>
      <c r="B54" s="15" t="s">
        <v>122</v>
      </c>
      <c r="C54" s="16" t="s">
        <v>123</v>
      </c>
      <c r="D54" s="16" t="s">
        <v>31</v>
      </c>
      <c r="E54" s="17">
        <v>1500</v>
      </c>
      <c r="F54" s="17">
        <v>152503200</v>
      </c>
      <c r="G54" s="18">
        <f t="shared" si="0"/>
        <v>1.4029132901299876E-2</v>
      </c>
      <c r="H54" s="19" t="s">
        <v>35</v>
      </c>
      <c r="K54" s="22"/>
    </row>
    <row r="55" spans="1:11" x14ac:dyDescent="0.25">
      <c r="A55" s="14"/>
      <c r="B55" s="15" t="s">
        <v>124</v>
      </c>
      <c r="C55" s="16" t="s">
        <v>125</v>
      </c>
      <c r="D55" s="16" t="s">
        <v>15</v>
      </c>
      <c r="E55" s="17">
        <v>1</v>
      </c>
      <c r="F55" s="17">
        <v>1005859</v>
      </c>
      <c r="G55" s="18">
        <f t="shared" si="0"/>
        <v>9.2531367151434146E-5</v>
      </c>
      <c r="H55" s="19" t="s">
        <v>19</v>
      </c>
      <c r="K55" s="22"/>
    </row>
    <row r="56" spans="1:11" x14ac:dyDescent="0.25">
      <c r="A56" s="14"/>
      <c r="B56" s="15" t="s">
        <v>126</v>
      </c>
      <c r="C56" s="16" t="s">
        <v>127</v>
      </c>
      <c r="D56" s="16" t="s">
        <v>128</v>
      </c>
      <c r="E56" s="17">
        <v>5</v>
      </c>
      <c r="F56" s="17">
        <v>5416135</v>
      </c>
      <c r="G56" s="18">
        <f t="shared" si="0"/>
        <v>4.9824316949665195E-4</v>
      </c>
      <c r="H56" s="19" t="s">
        <v>16</v>
      </c>
      <c r="K56" s="22"/>
    </row>
    <row r="57" spans="1:11" x14ac:dyDescent="0.25">
      <c r="A57" s="14"/>
      <c r="B57" s="15" t="s">
        <v>129</v>
      </c>
      <c r="C57" s="16" t="s">
        <v>130</v>
      </c>
      <c r="D57" s="16" t="s">
        <v>128</v>
      </c>
      <c r="E57" s="17">
        <v>2</v>
      </c>
      <c r="F57" s="17">
        <v>2031392</v>
      </c>
      <c r="G57" s="18">
        <f t="shared" si="0"/>
        <v>1.8687259246125563E-4</v>
      </c>
      <c r="H57" s="19" t="s">
        <v>16</v>
      </c>
      <c r="K57" s="22"/>
    </row>
    <row r="58" spans="1:11" x14ac:dyDescent="0.25">
      <c r="A58" s="14"/>
      <c r="B58" s="15" t="s">
        <v>131</v>
      </c>
      <c r="C58" s="16" t="s">
        <v>132</v>
      </c>
      <c r="D58" s="16" t="s">
        <v>128</v>
      </c>
      <c r="E58" s="17">
        <v>9</v>
      </c>
      <c r="F58" s="17">
        <v>9567594</v>
      </c>
      <c r="G58" s="18">
        <f t="shared" si="0"/>
        <v>8.8014577905040213E-4</v>
      </c>
      <c r="H58" s="19" t="s">
        <v>16</v>
      </c>
      <c r="K58" s="22"/>
    </row>
    <row r="59" spans="1:11" x14ac:dyDescent="0.25">
      <c r="A59" s="14"/>
      <c r="B59" s="15" t="s">
        <v>133</v>
      </c>
      <c r="C59" s="16" t="s">
        <v>134</v>
      </c>
      <c r="D59" s="16" t="s">
        <v>128</v>
      </c>
      <c r="E59" s="17">
        <v>25</v>
      </c>
      <c r="F59" s="17">
        <v>25113825</v>
      </c>
      <c r="G59" s="18">
        <f t="shared" si="0"/>
        <v>2.3102806274556032E-3</v>
      </c>
      <c r="H59" s="19" t="s">
        <v>19</v>
      </c>
      <c r="K59" s="22"/>
    </row>
    <row r="60" spans="1:11" x14ac:dyDescent="0.25">
      <c r="A60" s="14"/>
      <c r="B60" s="15" t="s">
        <v>135</v>
      </c>
      <c r="C60" s="16" t="s">
        <v>136</v>
      </c>
      <c r="D60" s="16" t="s">
        <v>137</v>
      </c>
      <c r="E60" s="17">
        <v>500</v>
      </c>
      <c r="F60" s="17">
        <v>51349350</v>
      </c>
      <c r="G60" s="18">
        <f t="shared" si="0"/>
        <v>4.7237491117915085E-3</v>
      </c>
      <c r="H60" s="19" t="s">
        <v>16</v>
      </c>
      <c r="K60" s="22"/>
    </row>
    <row r="61" spans="1:11" x14ac:dyDescent="0.25">
      <c r="A61" s="14"/>
      <c r="B61" s="15" t="s">
        <v>138</v>
      </c>
      <c r="C61" s="16" t="s">
        <v>139</v>
      </c>
      <c r="D61" s="16" t="s">
        <v>140</v>
      </c>
      <c r="E61" s="17">
        <v>500</v>
      </c>
      <c r="F61" s="17">
        <v>50814350</v>
      </c>
      <c r="G61" s="18">
        <f t="shared" si="0"/>
        <v>4.6745331864719384E-3</v>
      </c>
      <c r="H61" s="19" t="s">
        <v>16</v>
      </c>
      <c r="K61" s="22"/>
    </row>
    <row r="62" spans="1:11" x14ac:dyDescent="0.25">
      <c r="A62" s="14"/>
      <c r="B62" s="15" t="s">
        <v>141</v>
      </c>
      <c r="C62" s="16" t="s">
        <v>142</v>
      </c>
      <c r="D62" s="16" t="s">
        <v>31</v>
      </c>
      <c r="E62" s="17">
        <v>5</v>
      </c>
      <c r="F62" s="17">
        <v>51302050</v>
      </c>
      <c r="G62" s="18">
        <f t="shared" si="0"/>
        <v>4.719397872038956E-3</v>
      </c>
      <c r="H62" s="19" t="s">
        <v>19</v>
      </c>
      <c r="K62" s="22"/>
    </row>
    <row r="63" spans="1:11" x14ac:dyDescent="0.25">
      <c r="A63" s="14"/>
      <c r="B63" s="15" t="s">
        <v>143</v>
      </c>
      <c r="C63" s="16" t="s">
        <v>144</v>
      </c>
      <c r="D63" s="16" t="s">
        <v>31</v>
      </c>
      <c r="E63" s="17">
        <v>1400</v>
      </c>
      <c r="F63" s="17">
        <v>144337200</v>
      </c>
      <c r="G63" s="18">
        <f t="shared" si="0"/>
        <v>1.3277923095394068E-2</v>
      </c>
      <c r="H63" s="19" t="s">
        <v>16</v>
      </c>
      <c r="K63" s="22"/>
    </row>
    <row r="64" spans="1:11" x14ac:dyDescent="0.25">
      <c r="A64" s="14"/>
      <c r="B64" s="15" t="s">
        <v>145</v>
      </c>
      <c r="C64" s="16" t="s">
        <v>146</v>
      </c>
      <c r="D64" s="16" t="s">
        <v>31</v>
      </c>
      <c r="E64" s="17">
        <v>500</v>
      </c>
      <c r="F64" s="17">
        <v>50999150</v>
      </c>
      <c r="G64" s="18">
        <f t="shared" si="0"/>
        <v>4.69153337899354E-3</v>
      </c>
      <c r="H64" s="19" t="s">
        <v>16</v>
      </c>
      <c r="K64" s="22"/>
    </row>
    <row r="65" spans="1:11" x14ac:dyDescent="0.25">
      <c r="A65" s="14"/>
      <c r="B65" s="15" t="s">
        <v>147</v>
      </c>
      <c r="C65" s="16" t="s">
        <v>148</v>
      </c>
      <c r="D65" s="16" t="s">
        <v>81</v>
      </c>
      <c r="E65" s="17">
        <v>11</v>
      </c>
      <c r="F65" s="17">
        <v>11450934</v>
      </c>
      <c r="G65" s="18">
        <f t="shared" si="0"/>
        <v>1.0533987151090168E-3</v>
      </c>
      <c r="H65" s="19" t="s">
        <v>16</v>
      </c>
      <c r="K65" s="22"/>
    </row>
    <row r="66" spans="1:11" x14ac:dyDescent="0.25">
      <c r="A66" s="14"/>
      <c r="B66" s="15" t="s">
        <v>149</v>
      </c>
      <c r="C66" s="16" t="s">
        <v>150</v>
      </c>
      <c r="D66" s="16" t="s">
        <v>81</v>
      </c>
      <c r="E66" s="17">
        <v>1</v>
      </c>
      <c r="F66" s="17">
        <v>1097829</v>
      </c>
      <c r="G66" s="18">
        <f t="shared" si="0"/>
        <v>1.0099190668721143E-4</v>
      </c>
      <c r="H66" s="19" t="s">
        <v>16</v>
      </c>
      <c r="K66" s="22"/>
    </row>
    <row r="67" spans="1:11" x14ac:dyDescent="0.25">
      <c r="A67" s="14"/>
      <c r="B67" s="15" t="s">
        <v>151</v>
      </c>
      <c r="C67" s="16" t="s">
        <v>152</v>
      </c>
      <c r="D67" s="16" t="s">
        <v>81</v>
      </c>
      <c r="E67" s="17">
        <v>6</v>
      </c>
      <c r="F67" s="17">
        <v>6565242</v>
      </c>
      <c r="G67" s="18">
        <f t="shared" si="0"/>
        <v>6.0395226163907254E-4</v>
      </c>
      <c r="H67" s="19" t="s">
        <v>16</v>
      </c>
      <c r="K67" s="22"/>
    </row>
    <row r="68" spans="1:11" x14ac:dyDescent="0.25">
      <c r="A68" s="14"/>
      <c r="B68" s="15" t="s">
        <v>153</v>
      </c>
      <c r="C68" s="16" t="s">
        <v>154</v>
      </c>
      <c r="D68" s="16" t="s">
        <v>81</v>
      </c>
      <c r="E68" s="17">
        <v>44</v>
      </c>
      <c r="F68" s="17">
        <v>48414740</v>
      </c>
      <c r="G68" s="18">
        <f t="shared" si="0"/>
        <v>4.4537873424418586E-3</v>
      </c>
      <c r="H68" s="19" t="s">
        <v>16</v>
      </c>
      <c r="K68" s="22"/>
    </row>
    <row r="69" spans="1:11" x14ac:dyDescent="0.25">
      <c r="A69" s="14"/>
      <c r="B69" s="15" t="s">
        <v>155</v>
      </c>
      <c r="C69" s="16" t="s">
        <v>156</v>
      </c>
      <c r="D69" s="16" t="s">
        <v>81</v>
      </c>
      <c r="E69" s="17">
        <v>49</v>
      </c>
      <c r="F69" s="17">
        <v>51583672</v>
      </c>
      <c r="G69" s="18">
        <f t="shared" si="0"/>
        <v>4.7453049511424102E-3</v>
      </c>
      <c r="H69" s="19" t="s">
        <v>16</v>
      </c>
      <c r="K69" s="22"/>
    </row>
    <row r="70" spans="1:11" x14ac:dyDescent="0.25">
      <c r="A70" s="14"/>
      <c r="B70" s="15" t="s">
        <v>157</v>
      </c>
      <c r="C70" s="16" t="s">
        <v>158</v>
      </c>
      <c r="D70" s="16" t="s">
        <v>81</v>
      </c>
      <c r="E70" s="17">
        <v>50</v>
      </c>
      <c r="F70" s="17">
        <v>52003850</v>
      </c>
      <c r="G70" s="18">
        <f t="shared" si="0"/>
        <v>4.7839581269721789E-3</v>
      </c>
      <c r="H70" s="19" t="s">
        <v>16</v>
      </c>
      <c r="K70" s="22"/>
    </row>
    <row r="71" spans="1:11" x14ac:dyDescent="0.25">
      <c r="A71" s="14"/>
      <c r="B71" s="15" t="s">
        <v>159</v>
      </c>
      <c r="C71" s="16" t="s">
        <v>160</v>
      </c>
      <c r="D71" s="16" t="s">
        <v>81</v>
      </c>
      <c r="E71" s="17">
        <v>22</v>
      </c>
      <c r="F71" s="17">
        <v>23099274</v>
      </c>
      <c r="G71" s="18">
        <f t="shared" ref="G71:G111" si="2">+F71/$F$127</f>
        <v>2.1249572787295007E-3</v>
      </c>
      <c r="H71" s="19" t="s">
        <v>16</v>
      </c>
      <c r="K71" s="22"/>
    </row>
    <row r="72" spans="1:11" x14ac:dyDescent="0.25">
      <c r="A72" s="14"/>
      <c r="B72" s="15" t="s">
        <v>161</v>
      </c>
      <c r="C72" s="16" t="s">
        <v>162</v>
      </c>
      <c r="D72" s="16" t="s">
        <v>81</v>
      </c>
      <c r="E72" s="17">
        <v>5</v>
      </c>
      <c r="F72" s="17">
        <v>4976585</v>
      </c>
      <c r="G72" s="18">
        <f t="shared" si="2"/>
        <v>4.5780791720839595E-4</v>
      </c>
      <c r="H72" s="19" t="s">
        <v>16</v>
      </c>
      <c r="K72" s="22"/>
    </row>
    <row r="73" spans="1:11" x14ac:dyDescent="0.25">
      <c r="A73" s="14"/>
      <c r="B73" s="15" t="s">
        <v>163</v>
      </c>
      <c r="C73" s="16" t="s">
        <v>164</v>
      </c>
      <c r="D73" s="16" t="s">
        <v>81</v>
      </c>
      <c r="E73" s="17">
        <v>440</v>
      </c>
      <c r="F73" s="17">
        <v>46389200</v>
      </c>
      <c r="G73" s="18">
        <f t="shared" si="2"/>
        <v>4.267453089410453E-3</v>
      </c>
      <c r="H73" s="19" t="s">
        <v>16</v>
      </c>
      <c r="K73" s="22"/>
    </row>
    <row r="74" spans="1:11" x14ac:dyDescent="0.25">
      <c r="A74" s="14"/>
      <c r="B74" s="15" t="s">
        <v>165</v>
      </c>
      <c r="C74" s="16" t="s">
        <v>166</v>
      </c>
      <c r="D74" s="16" t="s">
        <v>81</v>
      </c>
      <c r="E74" s="17">
        <v>130</v>
      </c>
      <c r="F74" s="17">
        <v>13796835</v>
      </c>
      <c r="G74" s="18">
        <f t="shared" si="2"/>
        <v>1.2692037401989314E-3</v>
      </c>
      <c r="H74" s="19" t="s">
        <v>16</v>
      </c>
      <c r="K74" s="22"/>
    </row>
    <row r="75" spans="1:11" x14ac:dyDescent="0.25">
      <c r="A75" s="14"/>
      <c r="B75" s="15" t="s">
        <v>167</v>
      </c>
      <c r="C75" s="16" t="s">
        <v>168</v>
      </c>
      <c r="D75" s="16" t="s">
        <v>81</v>
      </c>
      <c r="E75" s="17">
        <v>5000</v>
      </c>
      <c r="F75" s="17">
        <v>510410000</v>
      </c>
      <c r="G75" s="18">
        <f t="shared" si="2"/>
        <v>4.6953832602545195E-2</v>
      </c>
      <c r="H75" s="19" t="s">
        <v>16</v>
      </c>
      <c r="K75" s="22"/>
    </row>
    <row r="76" spans="1:11" x14ac:dyDescent="0.25">
      <c r="A76" s="14"/>
      <c r="B76" s="15" t="s">
        <v>169</v>
      </c>
      <c r="C76" s="16" t="s">
        <v>170</v>
      </c>
      <c r="D76" s="16" t="s">
        <v>15</v>
      </c>
      <c r="E76" s="17">
        <v>740</v>
      </c>
      <c r="F76" s="17">
        <v>748067480</v>
      </c>
      <c r="G76" s="18">
        <f t="shared" si="2"/>
        <v>6.8816510709680104E-2</v>
      </c>
      <c r="H76" s="19" t="s">
        <v>16</v>
      </c>
      <c r="K76" s="22"/>
    </row>
    <row r="77" spans="1:11" x14ac:dyDescent="0.25">
      <c r="A77" s="14"/>
      <c r="B77" s="15" t="s">
        <v>171</v>
      </c>
      <c r="C77" s="16" t="s">
        <v>172</v>
      </c>
      <c r="D77" s="16" t="s">
        <v>15</v>
      </c>
      <c r="E77" s="17">
        <v>20</v>
      </c>
      <c r="F77" s="17">
        <v>19698560</v>
      </c>
      <c r="G77" s="18">
        <f t="shared" si="2"/>
        <v>1.8121174913328356E-3</v>
      </c>
      <c r="H77" s="19" t="s">
        <v>16</v>
      </c>
      <c r="K77" s="22"/>
    </row>
    <row r="78" spans="1:11" x14ac:dyDescent="0.25">
      <c r="A78" s="14"/>
      <c r="B78" s="15" t="s">
        <v>173</v>
      </c>
      <c r="C78" s="16" t="s">
        <v>174</v>
      </c>
      <c r="D78" s="16" t="s">
        <v>15</v>
      </c>
      <c r="E78" s="17">
        <v>1500</v>
      </c>
      <c r="F78" s="17">
        <v>153683700</v>
      </c>
      <c r="G78" s="18">
        <f t="shared" si="2"/>
        <v>1.4137729910346142E-2</v>
      </c>
      <c r="H78" s="19" t="s">
        <v>16</v>
      </c>
      <c r="K78" s="22"/>
    </row>
    <row r="79" spans="1:11" x14ac:dyDescent="0.25">
      <c r="A79" s="14"/>
      <c r="B79" s="15" t="s">
        <v>175</v>
      </c>
      <c r="C79" s="16" t="s">
        <v>176</v>
      </c>
      <c r="D79" s="16" t="s">
        <v>81</v>
      </c>
      <c r="E79" s="17">
        <v>4</v>
      </c>
      <c r="F79" s="17">
        <v>4249184</v>
      </c>
      <c r="G79" s="18">
        <f t="shared" si="2"/>
        <v>3.9089256525815208E-4</v>
      </c>
      <c r="H79" s="19" t="s">
        <v>16</v>
      </c>
      <c r="K79" s="22"/>
    </row>
    <row r="80" spans="1:11" x14ac:dyDescent="0.25">
      <c r="A80" s="14"/>
      <c r="B80" s="15" t="s">
        <v>177</v>
      </c>
      <c r="C80" s="16" t="s">
        <v>178</v>
      </c>
      <c r="D80" s="16" t="s">
        <v>81</v>
      </c>
      <c r="E80" s="17">
        <v>150</v>
      </c>
      <c r="F80" s="17">
        <v>151737750</v>
      </c>
      <c r="G80" s="18">
        <f t="shared" si="2"/>
        <v>1.3958717331139382E-2</v>
      </c>
      <c r="H80" s="19" t="s">
        <v>16</v>
      </c>
      <c r="K80" s="22"/>
    </row>
    <row r="81" spans="1:11" x14ac:dyDescent="0.25">
      <c r="A81" s="14"/>
      <c r="B81" s="15" t="s">
        <v>179</v>
      </c>
      <c r="C81" s="16" t="s">
        <v>180</v>
      </c>
      <c r="D81" s="16" t="s">
        <v>81</v>
      </c>
      <c r="E81" s="17">
        <v>9</v>
      </c>
      <c r="F81" s="17">
        <v>9493686</v>
      </c>
      <c r="G81" s="18">
        <f t="shared" si="2"/>
        <v>8.733468059503671E-4</v>
      </c>
      <c r="H81" s="19" t="s">
        <v>16</v>
      </c>
      <c r="K81" s="22"/>
    </row>
    <row r="82" spans="1:11" x14ac:dyDescent="0.25">
      <c r="A82" s="14"/>
      <c r="B82" s="15" t="s">
        <v>181</v>
      </c>
      <c r="C82" s="16" t="s">
        <v>182</v>
      </c>
      <c r="D82" s="16" t="s">
        <v>81</v>
      </c>
      <c r="E82" s="17">
        <v>1000</v>
      </c>
      <c r="F82" s="17">
        <v>101895400</v>
      </c>
      <c r="G82" s="18">
        <f t="shared" si="2"/>
        <v>9.3736007416966426E-3</v>
      </c>
      <c r="H82" s="19" t="s">
        <v>16</v>
      </c>
      <c r="K82" s="22"/>
    </row>
    <row r="83" spans="1:11" x14ac:dyDescent="0.25">
      <c r="A83" s="14"/>
      <c r="B83" s="15" t="s">
        <v>183</v>
      </c>
      <c r="C83" s="16" t="s">
        <v>184</v>
      </c>
      <c r="D83" s="16" t="s">
        <v>81</v>
      </c>
      <c r="E83" s="17">
        <v>3950</v>
      </c>
      <c r="F83" s="17">
        <v>403474330</v>
      </c>
      <c r="G83" s="18">
        <f t="shared" si="2"/>
        <v>3.7116565408679449E-2</v>
      </c>
      <c r="H83" s="19" t="s">
        <v>16</v>
      </c>
      <c r="K83" s="22"/>
    </row>
    <row r="84" spans="1:11" x14ac:dyDescent="0.25">
      <c r="A84" s="14"/>
      <c r="B84" s="15" t="s">
        <v>185</v>
      </c>
      <c r="C84" s="16" t="s">
        <v>186</v>
      </c>
      <c r="D84" s="16" t="s">
        <v>81</v>
      </c>
      <c r="E84" s="17">
        <v>2500</v>
      </c>
      <c r="F84" s="17">
        <v>255173500</v>
      </c>
      <c r="G84" s="18">
        <f t="shared" si="2"/>
        <v>2.3474018541183687E-2</v>
      </c>
      <c r="H84" s="19" t="s">
        <v>16</v>
      </c>
      <c r="K84" s="22"/>
    </row>
    <row r="85" spans="1:11" x14ac:dyDescent="0.25">
      <c r="B85" s="15" t="s">
        <v>187</v>
      </c>
      <c r="C85" s="16" t="s">
        <v>188</v>
      </c>
      <c r="D85" s="16" t="s">
        <v>15</v>
      </c>
      <c r="E85" s="17">
        <v>3000</v>
      </c>
      <c r="F85" s="17">
        <v>302446500</v>
      </c>
      <c r="G85" s="18">
        <f t="shared" si="2"/>
        <v>2.7822774499374394E-2</v>
      </c>
      <c r="H85" s="19" t="s">
        <v>16</v>
      </c>
    </row>
    <row r="86" spans="1:11" x14ac:dyDescent="0.25">
      <c r="B86" s="15" t="s">
        <v>189</v>
      </c>
      <c r="C86" s="16" t="s">
        <v>190</v>
      </c>
      <c r="D86" s="16" t="s">
        <v>191</v>
      </c>
      <c r="E86" s="17">
        <v>52</v>
      </c>
      <c r="F86" s="17">
        <v>52238264</v>
      </c>
      <c r="G86" s="18">
        <f t="shared" si="2"/>
        <v>4.8055224296223876E-3</v>
      </c>
      <c r="H86" s="19" t="s">
        <v>20</v>
      </c>
    </row>
    <row r="87" spans="1:11" x14ac:dyDescent="0.25">
      <c r="B87" s="15" t="s">
        <v>192</v>
      </c>
      <c r="C87" s="16" t="s">
        <v>193</v>
      </c>
      <c r="D87" s="16" t="s">
        <v>191</v>
      </c>
      <c r="E87" s="17">
        <v>20</v>
      </c>
      <c r="F87" s="17">
        <v>20098560</v>
      </c>
      <c r="G87" s="18">
        <f t="shared" si="2"/>
        <v>1.8489144448427944E-3</v>
      </c>
      <c r="H87" s="19" t="s">
        <v>28</v>
      </c>
    </row>
    <row r="88" spans="1:11" x14ac:dyDescent="0.25">
      <c r="A88" s="23"/>
      <c r="B88" s="15" t="s">
        <v>194</v>
      </c>
      <c r="C88" s="16" t="s">
        <v>195</v>
      </c>
      <c r="D88" s="16" t="s">
        <v>15</v>
      </c>
      <c r="E88" s="17">
        <v>7</v>
      </c>
      <c r="F88" s="17">
        <v>7177660</v>
      </c>
      <c r="G88" s="18">
        <f t="shared" si="2"/>
        <v>6.6029005332572741E-4</v>
      </c>
      <c r="H88" s="19" t="s">
        <v>16</v>
      </c>
    </row>
    <row r="89" spans="1:11" x14ac:dyDescent="0.25">
      <c r="B89" s="15" t="s">
        <v>196</v>
      </c>
      <c r="C89" s="16" t="s">
        <v>197</v>
      </c>
      <c r="D89" s="16" t="s">
        <v>198</v>
      </c>
      <c r="E89" s="17">
        <v>7450</v>
      </c>
      <c r="F89" s="17">
        <v>758817515</v>
      </c>
      <c r="G89" s="18">
        <f t="shared" si="2"/>
        <v>6.9805432054993677E-2</v>
      </c>
      <c r="H89" s="19" t="s">
        <v>16</v>
      </c>
    </row>
    <row r="90" spans="1:11" x14ac:dyDescent="0.25">
      <c r="B90" s="15" t="s">
        <v>199</v>
      </c>
      <c r="C90" s="16" t="s">
        <v>200</v>
      </c>
      <c r="D90" s="16" t="s">
        <v>201</v>
      </c>
      <c r="E90" s="17">
        <v>8</v>
      </c>
      <c r="F90" s="17">
        <v>8169968</v>
      </c>
      <c r="G90" s="18">
        <f t="shared" si="2"/>
        <v>7.5157483168462793E-4</v>
      </c>
      <c r="H90" s="19" t="s">
        <v>16</v>
      </c>
    </row>
    <row r="91" spans="1:11" x14ac:dyDescent="0.25">
      <c r="B91" s="15" t="s">
        <v>202</v>
      </c>
      <c r="C91" s="16" t="s">
        <v>203</v>
      </c>
      <c r="D91" s="16" t="s">
        <v>201</v>
      </c>
      <c r="E91" s="17">
        <v>10</v>
      </c>
      <c r="F91" s="17">
        <v>9986630</v>
      </c>
      <c r="G91" s="18">
        <f t="shared" si="2"/>
        <v>9.1869389957789996E-4</v>
      </c>
      <c r="H91" s="19" t="s">
        <v>16</v>
      </c>
    </row>
    <row r="92" spans="1:11" x14ac:dyDescent="0.25">
      <c r="A92" s="24"/>
      <c r="B92" s="15" t="s">
        <v>204</v>
      </c>
      <c r="C92" s="16" t="s">
        <v>205</v>
      </c>
      <c r="D92" s="16" t="s">
        <v>137</v>
      </c>
      <c r="E92" s="17">
        <v>17</v>
      </c>
      <c r="F92" s="17">
        <v>17626790</v>
      </c>
      <c r="G92" s="18">
        <f t="shared" si="2"/>
        <v>1.6215304303995172E-3</v>
      </c>
      <c r="H92" s="19" t="s">
        <v>16</v>
      </c>
    </row>
    <row r="93" spans="1:11" x14ac:dyDescent="0.25">
      <c r="B93" s="15" t="s">
        <v>206</v>
      </c>
      <c r="C93" s="16" t="s">
        <v>207</v>
      </c>
      <c r="D93" s="16" t="s">
        <v>137</v>
      </c>
      <c r="E93" s="17">
        <v>2500</v>
      </c>
      <c r="F93" s="17">
        <v>252552750</v>
      </c>
      <c r="G93" s="18">
        <f t="shared" si="2"/>
        <v>2.3232929501405625E-2</v>
      </c>
      <c r="H93" s="19" t="s">
        <v>16</v>
      </c>
    </row>
    <row r="94" spans="1:11" x14ac:dyDescent="0.25">
      <c r="B94" s="15" t="s">
        <v>208</v>
      </c>
      <c r="C94" s="16" t="s">
        <v>209</v>
      </c>
      <c r="D94" s="16" t="s">
        <v>198</v>
      </c>
      <c r="E94" s="17">
        <v>2000</v>
      </c>
      <c r="F94" s="17">
        <v>203680400</v>
      </c>
      <c r="G94" s="18">
        <f t="shared" si="2"/>
        <v>1.8737045524224536E-2</v>
      </c>
      <c r="H94" s="19" t="s">
        <v>19</v>
      </c>
    </row>
    <row r="95" spans="1:11" x14ac:dyDescent="0.25">
      <c r="B95" s="15" t="s">
        <v>210</v>
      </c>
      <c r="C95" s="16" t="s">
        <v>211</v>
      </c>
      <c r="D95" s="16" t="s">
        <v>198</v>
      </c>
      <c r="E95" s="17">
        <v>1500</v>
      </c>
      <c r="F95" s="17">
        <v>152994900</v>
      </c>
      <c r="G95" s="18">
        <f t="shared" si="2"/>
        <v>1.4074365556401994E-2</v>
      </c>
      <c r="H95" s="19" t="s">
        <v>19</v>
      </c>
    </row>
    <row r="96" spans="1:11" x14ac:dyDescent="0.25">
      <c r="B96" s="15" t="s">
        <v>212</v>
      </c>
      <c r="C96" s="16" t="s">
        <v>213</v>
      </c>
      <c r="D96" s="16" t="s">
        <v>191</v>
      </c>
      <c r="E96" s="17">
        <v>40</v>
      </c>
      <c r="F96" s="17">
        <v>8162968</v>
      </c>
      <c r="G96" s="18">
        <f t="shared" si="2"/>
        <v>7.5093088499820365E-4</v>
      </c>
      <c r="H96" s="19" t="s">
        <v>19</v>
      </c>
    </row>
    <row r="97" spans="1:8" x14ac:dyDescent="0.25">
      <c r="B97" s="15" t="s">
        <v>214</v>
      </c>
      <c r="C97" s="16" t="s">
        <v>215</v>
      </c>
      <c r="D97" s="16" t="s">
        <v>191</v>
      </c>
      <c r="E97" s="17">
        <v>140</v>
      </c>
      <c r="F97" s="17">
        <v>14670068</v>
      </c>
      <c r="G97" s="18">
        <f t="shared" si="2"/>
        <v>1.3495345254598361E-3</v>
      </c>
      <c r="H97" s="19" t="s">
        <v>32</v>
      </c>
    </row>
    <row r="98" spans="1:8" x14ac:dyDescent="0.25">
      <c r="B98" s="15" t="s">
        <v>216</v>
      </c>
      <c r="C98" s="16" t="s">
        <v>217</v>
      </c>
      <c r="D98" s="16" t="s">
        <v>191</v>
      </c>
      <c r="E98" s="17">
        <v>200</v>
      </c>
      <c r="F98" s="17">
        <v>20907060</v>
      </c>
      <c r="G98" s="18">
        <f t="shared" si="2"/>
        <v>1.9232902871247986E-3</v>
      </c>
      <c r="H98" s="19" t="s">
        <v>32</v>
      </c>
    </row>
    <row r="99" spans="1:8" x14ac:dyDescent="0.25">
      <c r="B99" s="15" t="s">
        <v>218</v>
      </c>
      <c r="C99" s="16" t="s">
        <v>219</v>
      </c>
      <c r="D99" s="16" t="s">
        <v>191</v>
      </c>
      <c r="E99" s="17">
        <v>100</v>
      </c>
      <c r="F99" s="17">
        <v>10426690</v>
      </c>
      <c r="G99" s="18">
        <f t="shared" si="2"/>
        <v>9.5917606798188114E-4</v>
      </c>
      <c r="H99" s="19" t="s">
        <v>32</v>
      </c>
    </row>
    <row r="100" spans="1:8" x14ac:dyDescent="0.25">
      <c r="B100" s="15" t="s">
        <v>220</v>
      </c>
      <c r="C100" s="16" t="s">
        <v>221</v>
      </c>
      <c r="D100" s="16" t="s">
        <v>191</v>
      </c>
      <c r="E100" s="17">
        <v>100</v>
      </c>
      <c r="F100" s="17">
        <v>10440290</v>
      </c>
      <c r="G100" s="18">
        <f t="shared" si="2"/>
        <v>9.6042716440121966E-4</v>
      </c>
      <c r="H100" s="19" t="s">
        <v>32</v>
      </c>
    </row>
    <row r="101" spans="1:8" x14ac:dyDescent="0.25">
      <c r="B101" s="15" t="s">
        <v>222</v>
      </c>
      <c r="C101" s="16" t="s">
        <v>223</v>
      </c>
      <c r="D101" s="16" t="s">
        <v>191</v>
      </c>
      <c r="E101" s="17">
        <v>100</v>
      </c>
      <c r="F101" s="17">
        <v>10412770</v>
      </c>
      <c r="G101" s="18">
        <f t="shared" si="2"/>
        <v>9.5789553399973457E-4</v>
      </c>
      <c r="H101" s="19" t="s">
        <v>32</v>
      </c>
    </row>
    <row r="102" spans="1:8" x14ac:dyDescent="0.25">
      <c r="B102" s="15" t="s">
        <v>224</v>
      </c>
      <c r="C102" s="16" t="s">
        <v>225</v>
      </c>
      <c r="D102" s="16" t="s">
        <v>191</v>
      </c>
      <c r="E102" s="17">
        <v>100</v>
      </c>
      <c r="F102" s="17">
        <v>10406680</v>
      </c>
      <c r="G102" s="18">
        <f t="shared" si="2"/>
        <v>9.5733530038254536E-4</v>
      </c>
      <c r="H102" s="19" t="s">
        <v>32</v>
      </c>
    </row>
    <row r="103" spans="1:8" x14ac:dyDescent="0.25">
      <c r="A103" s="23"/>
      <c r="B103" s="15" t="s">
        <v>226</v>
      </c>
      <c r="C103" s="16" t="s">
        <v>227</v>
      </c>
      <c r="D103" s="16" t="s">
        <v>191</v>
      </c>
      <c r="E103" s="17">
        <v>100</v>
      </c>
      <c r="F103" s="17">
        <v>10400150</v>
      </c>
      <c r="G103" s="18">
        <f t="shared" si="2"/>
        <v>9.5673459011649537E-4</v>
      </c>
      <c r="H103" s="19" t="s">
        <v>32</v>
      </c>
    </row>
    <row r="104" spans="1:8" x14ac:dyDescent="0.25">
      <c r="B104" s="15" t="s">
        <v>228</v>
      </c>
      <c r="C104" s="16" t="s">
        <v>229</v>
      </c>
      <c r="D104" s="16" t="s">
        <v>191</v>
      </c>
      <c r="E104" s="17">
        <v>100</v>
      </c>
      <c r="F104" s="17">
        <v>10377860</v>
      </c>
      <c r="G104" s="18">
        <f t="shared" si="2"/>
        <v>9.5468407988215289E-4</v>
      </c>
      <c r="H104" s="19" t="s">
        <v>32</v>
      </c>
    </row>
    <row r="105" spans="1:8" x14ac:dyDescent="0.25">
      <c r="B105" s="15" t="s">
        <v>230</v>
      </c>
      <c r="C105" s="16" t="s">
        <v>231</v>
      </c>
      <c r="D105" s="16" t="s">
        <v>76</v>
      </c>
      <c r="E105" s="17">
        <v>17</v>
      </c>
      <c r="F105" s="17">
        <v>18786717</v>
      </c>
      <c r="G105" s="18">
        <f t="shared" si="2"/>
        <v>1.7282348801343822E-3</v>
      </c>
      <c r="H105" s="19" t="s">
        <v>16</v>
      </c>
    </row>
    <row r="106" spans="1:8" x14ac:dyDescent="0.25">
      <c r="B106" s="15" t="s">
        <v>232</v>
      </c>
      <c r="C106" s="16" t="s">
        <v>233</v>
      </c>
      <c r="D106" s="16" t="s">
        <v>76</v>
      </c>
      <c r="E106" s="17">
        <v>22</v>
      </c>
      <c r="F106" s="17">
        <v>23054394</v>
      </c>
      <c r="G106" s="18">
        <f t="shared" si="2"/>
        <v>2.1208286605456832E-3</v>
      </c>
      <c r="H106" s="19" t="s">
        <v>16</v>
      </c>
    </row>
    <row r="107" spans="1:8" x14ac:dyDescent="0.25">
      <c r="B107" s="15" t="s">
        <v>234</v>
      </c>
      <c r="C107" s="16" t="s">
        <v>235</v>
      </c>
      <c r="D107" s="16" t="s">
        <v>76</v>
      </c>
      <c r="E107" s="17">
        <v>5</v>
      </c>
      <c r="F107" s="17">
        <v>4996425</v>
      </c>
      <c r="G107" s="18">
        <f t="shared" si="2"/>
        <v>4.5963304610248986E-4</v>
      </c>
      <c r="H107" s="19" t="s">
        <v>16</v>
      </c>
    </row>
    <row r="108" spans="1:8" x14ac:dyDescent="0.25">
      <c r="B108" s="15" t="s">
        <v>236</v>
      </c>
      <c r="C108" s="16" t="s">
        <v>237</v>
      </c>
      <c r="D108" s="16" t="s">
        <v>76</v>
      </c>
      <c r="E108" s="17">
        <v>50</v>
      </c>
      <c r="F108" s="17">
        <v>50346400</v>
      </c>
      <c r="G108" s="18">
        <f t="shared" si="2"/>
        <v>4.6314853504844759E-3</v>
      </c>
      <c r="H108" s="19" t="s">
        <v>16</v>
      </c>
    </row>
    <row r="109" spans="1:8" x14ac:dyDescent="0.25">
      <c r="B109" s="15" t="s">
        <v>238</v>
      </c>
      <c r="C109" s="16" t="s">
        <v>239</v>
      </c>
      <c r="D109" s="16" t="s">
        <v>76</v>
      </c>
      <c r="E109" s="17">
        <v>17</v>
      </c>
      <c r="F109" s="17">
        <v>16942795</v>
      </c>
      <c r="G109" s="18">
        <f t="shared" si="2"/>
        <v>1.5586080998594065E-3</v>
      </c>
      <c r="H109" s="19" t="s">
        <v>16</v>
      </c>
    </row>
    <row r="110" spans="1:8" x14ac:dyDescent="0.25">
      <c r="A110" s="16"/>
      <c r="B110" s="15" t="s">
        <v>240</v>
      </c>
      <c r="C110" s="16" t="s">
        <v>241</v>
      </c>
      <c r="D110" s="16" t="s">
        <v>76</v>
      </c>
      <c r="E110" s="17">
        <v>3</v>
      </c>
      <c r="F110" s="17">
        <v>3049506</v>
      </c>
      <c r="G110" s="18">
        <f t="shared" si="2"/>
        <v>2.8053132627585116E-4</v>
      </c>
      <c r="H110" s="19" t="s">
        <v>16</v>
      </c>
    </row>
    <row r="111" spans="1:8" x14ac:dyDescent="0.25">
      <c r="B111" s="15" t="s">
        <v>242</v>
      </c>
      <c r="C111" s="16" t="s">
        <v>243</v>
      </c>
      <c r="D111" s="16" t="s">
        <v>76</v>
      </c>
      <c r="E111" s="17">
        <v>9</v>
      </c>
      <c r="F111" s="17">
        <v>8987445</v>
      </c>
      <c r="G111" s="18">
        <f t="shared" si="2"/>
        <v>8.2677648959577938E-4</v>
      </c>
      <c r="H111" s="19" t="s">
        <v>16</v>
      </c>
    </row>
    <row r="112" spans="1:8" hidden="1" x14ac:dyDescent="0.25">
      <c r="B112" s="15"/>
      <c r="C112" s="16"/>
      <c r="D112" s="16"/>
      <c r="E112" s="17"/>
      <c r="F112" s="17"/>
      <c r="G112" s="18"/>
      <c r="H112" s="19"/>
    </row>
    <row r="113" spans="2:12" hidden="1" x14ac:dyDescent="0.25">
      <c r="B113" s="15"/>
      <c r="C113" s="16"/>
      <c r="D113" s="16"/>
      <c r="E113" s="17"/>
      <c r="F113" s="17"/>
      <c r="G113" s="18"/>
      <c r="H113" s="19"/>
    </row>
    <row r="114" spans="2:12" x14ac:dyDescent="0.25">
      <c r="B114" s="15"/>
      <c r="C114" s="16"/>
      <c r="D114" s="16"/>
      <c r="E114" s="17"/>
      <c r="F114" s="17"/>
      <c r="G114" s="18"/>
      <c r="H114" s="19"/>
    </row>
    <row r="115" spans="2:12" x14ac:dyDescent="0.25">
      <c r="B115" s="25"/>
      <c r="C115" s="25" t="s">
        <v>244</v>
      </c>
      <c r="D115" s="25"/>
      <c r="E115" s="26"/>
      <c r="F115" s="27">
        <f>SUM(F7:F114)</f>
        <v>10426643737.4</v>
      </c>
      <c r="G115" s="28">
        <f>+F115/$F$127</f>
        <v>0.95917181217502745</v>
      </c>
      <c r="H115" s="29"/>
    </row>
    <row r="116" spans="2:12" x14ac:dyDescent="0.25">
      <c r="G116" s="30"/>
    </row>
    <row r="117" spans="2:12" x14ac:dyDescent="0.25">
      <c r="B117" s="31"/>
      <c r="C117" s="31" t="s">
        <v>245</v>
      </c>
      <c r="D117" s="31"/>
      <c r="E117" s="31"/>
      <c r="F117" s="31" t="s">
        <v>10</v>
      </c>
      <c r="G117" s="32" t="s">
        <v>11</v>
      </c>
      <c r="J117" s="33" t="s">
        <v>16</v>
      </c>
    </row>
    <row r="118" spans="2:12" x14ac:dyDescent="0.25">
      <c r="B118" s="34"/>
      <c r="C118" s="25" t="s">
        <v>246</v>
      </c>
      <c r="D118" s="16"/>
      <c r="E118" s="35"/>
      <c r="F118" s="36" t="s">
        <v>247</v>
      </c>
      <c r="G118" s="37">
        <v>0</v>
      </c>
      <c r="J118" s="33" t="s">
        <v>16</v>
      </c>
      <c r="L118" s="20" t="s">
        <v>16</v>
      </c>
    </row>
    <row r="119" spans="2:12" x14ac:dyDescent="0.25">
      <c r="B119" s="34" t="s">
        <v>248</v>
      </c>
      <c r="C119" s="25" t="s">
        <v>249</v>
      </c>
      <c r="D119" s="25"/>
      <c r="E119" s="26"/>
      <c r="F119" s="17">
        <v>132724368.92</v>
      </c>
      <c r="G119" s="37">
        <f>+F119/$F$127</f>
        <v>1.2209631081969655E-2</v>
      </c>
      <c r="J119" s="33" t="s">
        <v>16</v>
      </c>
      <c r="L119" s="20" t="s">
        <v>250</v>
      </c>
    </row>
    <row r="120" spans="2:12" x14ac:dyDescent="0.25">
      <c r="B120" s="34"/>
      <c r="C120" s="25" t="s">
        <v>251</v>
      </c>
      <c r="D120" s="16"/>
      <c r="E120" s="35"/>
      <c r="F120" s="26" t="s">
        <v>247</v>
      </c>
      <c r="G120" s="37">
        <v>0</v>
      </c>
      <c r="J120" s="33" t="s">
        <v>16</v>
      </c>
      <c r="L120" s="20" t="s">
        <v>250</v>
      </c>
    </row>
    <row r="121" spans="2:12" x14ac:dyDescent="0.25">
      <c r="B121" s="34"/>
      <c r="C121" s="25" t="s">
        <v>252</v>
      </c>
      <c r="D121" s="16"/>
      <c r="E121" s="35"/>
      <c r="F121" s="26" t="s">
        <v>247</v>
      </c>
      <c r="G121" s="37">
        <v>0</v>
      </c>
      <c r="J121" s="33" t="s">
        <v>250</v>
      </c>
      <c r="L121" s="20" t="s">
        <v>19</v>
      </c>
    </row>
    <row r="122" spans="2:12" x14ac:dyDescent="0.25">
      <c r="B122" s="34"/>
      <c r="C122" s="25" t="s">
        <v>253</v>
      </c>
      <c r="D122" s="16"/>
      <c r="E122" s="35"/>
      <c r="F122" s="26" t="s">
        <v>247</v>
      </c>
      <c r="G122" s="37">
        <v>0</v>
      </c>
      <c r="J122" s="33" t="s">
        <v>19</v>
      </c>
      <c r="L122" s="20" t="s">
        <v>25</v>
      </c>
    </row>
    <row r="123" spans="2:12" x14ac:dyDescent="0.25">
      <c r="B123" s="16" t="s">
        <v>254</v>
      </c>
      <c r="C123" s="16" t="s">
        <v>255</v>
      </c>
      <c r="D123" s="16"/>
      <c r="E123" s="35"/>
      <c r="F123" s="17">
        <v>311097023.13</v>
      </c>
      <c r="G123" s="37">
        <f>+F123/$F$127</f>
        <v>2.8618556743002978E-2</v>
      </c>
      <c r="J123" s="20" t="s">
        <v>25</v>
      </c>
      <c r="L123" s="22" t="s">
        <v>28</v>
      </c>
    </row>
    <row r="124" spans="2:12" x14ac:dyDescent="0.25">
      <c r="B124" s="34"/>
      <c r="C124" s="16"/>
      <c r="D124" s="16"/>
      <c r="E124" s="35"/>
      <c r="F124" s="36"/>
      <c r="G124" s="37"/>
      <c r="J124" s="20" t="s">
        <v>16</v>
      </c>
      <c r="L124" s="22" t="s">
        <v>32</v>
      </c>
    </row>
    <row r="125" spans="2:12" x14ac:dyDescent="0.25">
      <c r="B125" s="34"/>
      <c r="C125" s="16" t="s">
        <v>256</v>
      </c>
      <c r="D125" s="16"/>
      <c r="E125" s="35"/>
      <c r="F125" s="38">
        <f>SUM(F118:F124)</f>
        <v>443821392.05000001</v>
      </c>
      <c r="G125" s="37">
        <f>+F125/$F$127</f>
        <v>4.0828187824972634E-2</v>
      </c>
      <c r="J125" s="20" t="s">
        <v>16</v>
      </c>
      <c r="L125" s="22" t="s">
        <v>257</v>
      </c>
    </row>
    <row r="126" spans="2:12" x14ac:dyDescent="0.25">
      <c r="B126" s="34"/>
      <c r="C126" s="16"/>
      <c r="D126" s="16"/>
      <c r="E126" s="35"/>
      <c r="F126" s="38"/>
      <c r="G126" s="37"/>
    </row>
    <row r="127" spans="2:12" x14ac:dyDescent="0.25">
      <c r="B127" s="39"/>
      <c r="C127" s="40" t="s">
        <v>258</v>
      </c>
      <c r="D127" s="41"/>
      <c r="E127" s="42"/>
      <c r="F127" s="42">
        <f>+F125+F115</f>
        <v>10870465129.449999</v>
      </c>
      <c r="G127" s="43">
        <v>1</v>
      </c>
    </row>
    <row r="128" spans="2:12" x14ac:dyDescent="0.25">
      <c r="F128" s="44"/>
    </row>
    <row r="129" spans="2:7" x14ac:dyDescent="0.25">
      <c r="C129" s="25" t="s">
        <v>259</v>
      </c>
      <c r="D129" s="45">
        <v>6.56</v>
      </c>
      <c r="F129" s="4">
        <v>0</v>
      </c>
    </row>
    <row r="130" spans="2:7" x14ac:dyDescent="0.25">
      <c r="C130" s="25" t="s">
        <v>260</v>
      </c>
      <c r="D130" s="45">
        <v>4.7</v>
      </c>
    </row>
    <row r="131" spans="2:7" x14ac:dyDescent="0.25">
      <c r="C131" s="25" t="s">
        <v>261</v>
      </c>
      <c r="D131" s="45">
        <v>6.99</v>
      </c>
    </row>
    <row r="132" spans="2:7" x14ac:dyDescent="0.25">
      <c r="C132" s="25" t="s">
        <v>262</v>
      </c>
      <c r="D132" s="46">
        <v>19.466999999999999</v>
      </c>
    </row>
    <row r="133" spans="2:7" x14ac:dyDescent="0.25">
      <c r="C133" s="25" t="s">
        <v>263</v>
      </c>
      <c r="D133" s="46">
        <v>19.5045</v>
      </c>
    </row>
    <row r="134" spans="2:7" x14ac:dyDescent="0.25">
      <c r="C134" s="25" t="s">
        <v>264</v>
      </c>
      <c r="D134" s="47"/>
    </row>
    <row r="135" spans="2:7" x14ac:dyDescent="0.25">
      <c r="C135" s="25" t="s">
        <v>265</v>
      </c>
      <c r="D135" s="48">
        <v>0</v>
      </c>
    </row>
    <row r="136" spans="2:7" x14ac:dyDescent="0.25">
      <c r="C136" s="25" t="s">
        <v>266</v>
      </c>
      <c r="D136" s="48">
        <v>0</v>
      </c>
      <c r="F136" s="44"/>
      <c r="G136" s="49"/>
    </row>
    <row r="137" spans="2:7" x14ac:dyDescent="0.25">
      <c r="B137" s="50"/>
      <c r="C137" s="14"/>
    </row>
    <row r="138" spans="2:7" x14ac:dyDescent="0.25">
      <c r="F138" s="4"/>
    </row>
    <row r="139" spans="2:7" x14ac:dyDescent="0.25">
      <c r="C139" s="31" t="s">
        <v>267</v>
      </c>
      <c r="D139" s="31"/>
      <c r="E139" s="31"/>
      <c r="F139" s="31"/>
      <c r="G139" s="51"/>
    </row>
    <row r="140" spans="2:7" x14ac:dyDescent="0.25">
      <c r="C140" s="31" t="s">
        <v>268</v>
      </c>
      <c r="D140" s="31"/>
      <c r="E140" s="31"/>
      <c r="F140" s="31" t="s">
        <v>10</v>
      </c>
      <c r="G140" s="51" t="s">
        <v>11</v>
      </c>
    </row>
    <row r="141" spans="2:7" x14ac:dyDescent="0.25">
      <c r="C141" s="25" t="s">
        <v>269</v>
      </c>
      <c r="D141" s="16"/>
      <c r="E141" s="35"/>
      <c r="F141" s="52">
        <f>SUMIF(Table1345676857[[Industry ]],A109,Table1345676857[Market Value])</f>
        <v>0</v>
      </c>
      <c r="G141" s="53">
        <f>+F141/$F$127</f>
        <v>0</v>
      </c>
    </row>
    <row r="142" spans="2:7" x14ac:dyDescent="0.25">
      <c r="C142" s="16" t="s">
        <v>270</v>
      </c>
      <c r="D142" s="16"/>
      <c r="E142" s="35"/>
      <c r="F142" s="52">
        <f>SUMIF(Table1345676857[[Industry ]],A110,Table1345676857[Market Value])</f>
        <v>0</v>
      </c>
      <c r="G142" s="53">
        <f>+F142/$F$127</f>
        <v>0</v>
      </c>
    </row>
    <row r="143" spans="2:7" x14ac:dyDescent="0.25">
      <c r="C143" s="16" t="s">
        <v>271</v>
      </c>
      <c r="D143" s="16"/>
      <c r="E143" s="35"/>
      <c r="F143" s="52">
        <f t="shared" ref="F143:F152" si="3">SUMIF($E$155:$E$164,C143,$H$155:$H$164)</f>
        <v>10095172783.4</v>
      </c>
      <c r="G143" s="53">
        <f>+F143/$F$127</f>
        <v>0.92867900896442823</v>
      </c>
    </row>
    <row r="144" spans="2:7" x14ac:dyDescent="0.25">
      <c r="C144" s="16" t="s">
        <v>272</v>
      </c>
      <c r="D144" s="16"/>
      <c r="E144" s="35"/>
      <c r="F144" s="52">
        <f t="shared" si="3"/>
        <v>0</v>
      </c>
      <c r="G144" s="53">
        <f t="shared" ref="G144:G152" si="4">+F144/$F$127</f>
        <v>0</v>
      </c>
    </row>
    <row r="145" spans="1:9" x14ac:dyDescent="0.25">
      <c r="C145" s="16" t="s">
        <v>273</v>
      </c>
      <c r="D145" s="16"/>
      <c r="E145" s="35"/>
      <c r="F145" s="52">
        <f t="shared" si="3"/>
        <v>126729490</v>
      </c>
      <c r="G145" s="53">
        <f>+F145/$F$127</f>
        <v>1.1658147879676976E-2</v>
      </c>
    </row>
    <row r="146" spans="1:9" x14ac:dyDescent="0.25">
      <c r="C146" s="16" t="s">
        <v>274</v>
      </c>
      <c r="D146" s="16"/>
      <c r="E146" s="35"/>
      <c r="F146" s="52">
        <f t="shared" si="3"/>
        <v>204741464</v>
      </c>
      <c r="G146" s="53">
        <f t="shared" si="4"/>
        <v>1.8834655330922264E-2</v>
      </c>
    </row>
    <row r="147" spans="1:9" x14ac:dyDescent="0.25">
      <c r="C147" s="16" t="s">
        <v>275</v>
      </c>
      <c r="D147" s="16"/>
      <c r="E147" s="35"/>
      <c r="F147" s="52">
        <f t="shared" si="3"/>
        <v>0</v>
      </c>
      <c r="G147" s="53">
        <f t="shared" si="4"/>
        <v>0</v>
      </c>
    </row>
    <row r="148" spans="1:9" x14ac:dyDescent="0.25">
      <c r="C148" s="16" t="s">
        <v>276</v>
      </c>
      <c r="D148" s="16"/>
      <c r="E148" s="35"/>
      <c r="F148" s="52">
        <f t="shared" si="3"/>
        <v>0</v>
      </c>
      <c r="G148" s="53">
        <f t="shared" si="4"/>
        <v>0</v>
      </c>
    </row>
    <row r="149" spans="1:9" x14ac:dyDescent="0.25">
      <c r="C149" s="16" t="s">
        <v>277</v>
      </c>
      <c r="D149" s="16"/>
      <c r="E149" s="35"/>
      <c r="F149" s="52">
        <f t="shared" si="3"/>
        <v>0</v>
      </c>
      <c r="G149" s="53">
        <f t="shared" si="4"/>
        <v>0</v>
      </c>
    </row>
    <row r="150" spans="1:9" x14ac:dyDescent="0.25">
      <c r="C150" s="16" t="s">
        <v>278</v>
      </c>
      <c r="D150" s="16"/>
      <c r="E150" s="35"/>
      <c r="F150" s="52">
        <f t="shared" si="3"/>
        <v>0</v>
      </c>
      <c r="G150" s="53">
        <f t="shared" si="4"/>
        <v>0</v>
      </c>
    </row>
    <row r="151" spans="1:9" x14ac:dyDescent="0.25">
      <c r="C151" s="16" t="s">
        <v>279</v>
      </c>
      <c r="D151" s="16"/>
      <c r="E151" s="35"/>
      <c r="F151" s="52">
        <f t="shared" si="3"/>
        <v>0</v>
      </c>
      <c r="G151" s="54">
        <f t="shared" si="4"/>
        <v>0</v>
      </c>
    </row>
    <row r="152" spans="1:9" x14ac:dyDescent="0.25">
      <c r="C152" s="16" t="s">
        <v>280</v>
      </c>
      <c r="D152" s="16"/>
      <c r="E152" s="35"/>
      <c r="F152" s="52">
        <f t="shared" si="3"/>
        <v>0</v>
      </c>
      <c r="G152" s="54">
        <f t="shared" si="4"/>
        <v>0</v>
      </c>
    </row>
    <row r="153" spans="1:9" x14ac:dyDescent="0.25">
      <c r="C153" s="16" t="s">
        <v>281</v>
      </c>
      <c r="D153" s="16"/>
      <c r="E153" s="35"/>
      <c r="F153" s="55">
        <f>SUM(F141:F152)</f>
        <v>10426643737.4</v>
      </c>
      <c r="G153" s="56">
        <f>SUM(G141:G152)</f>
        <v>0.95917181217502745</v>
      </c>
      <c r="H153" s="57">
        <f>F115-H165</f>
        <v>0</v>
      </c>
    </row>
    <row r="154" spans="1:9" x14ac:dyDescent="0.25">
      <c r="A154" s="6"/>
      <c r="B154" s="6"/>
      <c r="C154" s="6"/>
      <c r="D154" s="6"/>
      <c r="E154" s="58"/>
      <c r="F154" s="6"/>
      <c r="G154" s="59"/>
      <c r="H154" s="6"/>
      <c r="I154" s="6"/>
    </row>
    <row r="155" spans="1:9" x14ac:dyDescent="0.25">
      <c r="A155" s="6"/>
      <c r="B155" s="6"/>
      <c r="C155" s="6"/>
      <c r="D155" s="6"/>
      <c r="E155" s="6" t="s">
        <v>271</v>
      </c>
      <c r="F155" s="6" t="s">
        <v>19</v>
      </c>
      <c r="G155" s="60">
        <f>H155/$F$127</f>
        <v>0.14453241675404677</v>
      </c>
      <c r="H155" s="21">
        <f t="shared" ref="H155:H164" si="5">SUMIF($H$7:$H$114,F155,$F$7:$F$114)</f>
        <v>1571134596.4000001</v>
      </c>
      <c r="I155" s="6"/>
    </row>
    <row r="156" spans="1:9" x14ac:dyDescent="0.25">
      <c r="A156" s="6"/>
      <c r="B156" s="6"/>
      <c r="C156" s="6" t="s">
        <v>271</v>
      </c>
      <c r="D156" s="6"/>
      <c r="E156" s="6" t="s">
        <v>271</v>
      </c>
      <c r="F156" s="6" t="s">
        <v>282</v>
      </c>
      <c r="G156" s="60">
        <f t="shared" ref="G156:G164" si="6">H156/$F$127</f>
        <v>0</v>
      </c>
      <c r="H156" s="21">
        <f t="shared" si="5"/>
        <v>0</v>
      </c>
      <c r="I156" s="6"/>
    </row>
    <row r="157" spans="1:9" x14ac:dyDescent="0.25">
      <c r="A157" s="6"/>
      <c r="B157" s="6"/>
      <c r="C157" s="6" t="s">
        <v>271</v>
      </c>
      <c r="D157" s="6"/>
      <c r="E157" s="6" t="s">
        <v>271</v>
      </c>
      <c r="F157" s="20" t="s">
        <v>25</v>
      </c>
      <c r="G157" s="60">
        <f t="shared" si="6"/>
        <v>0</v>
      </c>
      <c r="H157" s="21">
        <f t="shared" si="5"/>
        <v>0</v>
      </c>
      <c r="I157" s="6"/>
    </row>
    <row r="158" spans="1:9" x14ac:dyDescent="0.25">
      <c r="A158" s="6"/>
      <c r="B158" s="6"/>
      <c r="C158" s="6" t="s">
        <v>271</v>
      </c>
      <c r="D158" s="6"/>
      <c r="E158" s="6" t="s">
        <v>271</v>
      </c>
      <c r="F158" s="22" t="s">
        <v>257</v>
      </c>
      <c r="G158" s="60">
        <f t="shared" si="6"/>
        <v>0</v>
      </c>
      <c r="H158" s="21">
        <f t="shared" si="5"/>
        <v>0</v>
      </c>
      <c r="I158" s="6"/>
    </row>
    <row r="159" spans="1:9" x14ac:dyDescent="0.25">
      <c r="A159" s="6"/>
      <c r="B159" s="6"/>
      <c r="C159" s="6" t="s">
        <v>271</v>
      </c>
      <c r="D159" s="6"/>
      <c r="E159" s="6" t="s">
        <v>271</v>
      </c>
      <c r="F159" s="6" t="s">
        <v>16</v>
      </c>
      <c r="G159" s="60">
        <f t="shared" si="6"/>
        <v>0.72691376191368207</v>
      </c>
      <c r="H159" s="21">
        <f t="shared" si="5"/>
        <v>7901890701</v>
      </c>
      <c r="I159" s="6"/>
    </row>
    <row r="160" spans="1:9" x14ac:dyDescent="0.25">
      <c r="A160" s="6"/>
      <c r="B160" s="6"/>
      <c r="C160" s="6" t="s">
        <v>271</v>
      </c>
      <c r="D160" s="6"/>
      <c r="E160" s="6" t="s">
        <v>273</v>
      </c>
      <c r="F160" s="6" t="s">
        <v>28</v>
      </c>
      <c r="G160" s="60">
        <f t="shared" si="6"/>
        <v>1.1658147879676976E-2</v>
      </c>
      <c r="H160" s="21">
        <f t="shared" si="5"/>
        <v>126729490</v>
      </c>
      <c r="I160" s="6"/>
    </row>
    <row r="161" spans="1:9" x14ac:dyDescent="0.25">
      <c r="A161" s="6"/>
      <c r="B161" s="6"/>
      <c r="C161" s="6" t="s">
        <v>273</v>
      </c>
      <c r="D161" s="6"/>
      <c r="E161" s="6" t="s">
        <v>274</v>
      </c>
      <c r="F161" s="6" t="s">
        <v>20</v>
      </c>
      <c r="G161" s="60">
        <f t="shared" si="6"/>
        <v>4.8055224296223876E-3</v>
      </c>
      <c r="H161" s="21">
        <f t="shared" si="5"/>
        <v>52238264</v>
      </c>
      <c r="I161" s="6"/>
    </row>
    <row r="162" spans="1:9" x14ac:dyDescent="0.25">
      <c r="A162" s="6"/>
      <c r="B162" s="6"/>
      <c r="C162" s="6" t="s">
        <v>274</v>
      </c>
      <c r="D162" s="6"/>
      <c r="E162" s="6" t="s">
        <v>271</v>
      </c>
      <c r="F162" s="6" t="s">
        <v>32</v>
      </c>
      <c r="G162" s="60">
        <f t="shared" si="6"/>
        <v>5.7232830296699379E-2</v>
      </c>
      <c r="H162" s="21">
        <f t="shared" si="5"/>
        <v>622147486</v>
      </c>
      <c r="I162" s="6"/>
    </row>
    <row r="163" spans="1:9" x14ac:dyDescent="0.25">
      <c r="A163" s="6"/>
      <c r="B163" s="6"/>
      <c r="C163" s="6" t="s">
        <v>271</v>
      </c>
      <c r="D163" s="6"/>
      <c r="E163" s="6" t="s">
        <v>274</v>
      </c>
      <c r="F163" s="6" t="s">
        <v>35</v>
      </c>
      <c r="G163" s="60">
        <f t="shared" si="6"/>
        <v>1.4029132901299876E-2</v>
      </c>
      <c r="H163" s="21">
        <f t="shared" si="5"/>
        <v>152503200</v>
      </c>
      <c r="I163" s="6"/>
    </row>
    <row r="164" spans="1:9" x14ac:dyDescent="0.25">
      <c r="A164" s="6"/>
      <c r="B164" s="6"/>
      <c r="C164" s="6" t="s">
        <v>274</v>
      </c>
      <c r="D164" s="6"/>
      <c r="E164" s="6" t="s">
        <v>271</v>
      </c>
      <c r="F164" s="6" t="s">
        <v>283</v>
      </c>
      <c r="G164" s="60">
        <f t="shared" si="6"/>
        <v>0</v>
      </c>
      <c r="H164" s="21">
        <f t="shared" si="5"/>
        <v>0</v>
      </c>
      <c r="I164" s="6"/>
    </row>
    <row r="165" spans="1:9" x14ac:dyDescent="0.25">
      <c r="A165" s="6"/>
      <c r="B165" s="6"/>
      <c r="C165" s="6" t="s">
        <v>271</v>
      </c>
      <c r="D165" s="6"/>
      <c r="E165" s="61"/>
      <c r="F165" s="6"/>
      <c r="G165" s="62">
        <f>SUM(G155:G164)</f>
        <v>0.95917181217502745</v>
      </c>
      <c r="H165" s="63">
        <f>SUM(H155:H164)</f>
        <v>10426643737.4</v>
      </c>
      <c r="I165" s="6"/>
    </row>
    <row r="166" spans="1:9" x14ac:dyDescent="0.25">
      <c r="A166" s="6"/>
      <c r="B166" s="6"/>
      <c r="C166" s="6"/>
      <c r="D166" s="6"/>
      <c r="E166" s="61"/>
      <c r="F166" s="6"/>
      <c r="G166" s="64"/>
      <c r="H166" s="57">
        <f>+H165-F115</f>
        <v>0</v>
      </c>
      <c r="I166" s="6"/>
    </row>
    <row r="167" spans="1:9" x14ac:dyDescent="0.25">
      <c r="A167" s="6"/>
      <c r="B167" s="6"/>
      <c r="C167" s="6"/>
      <c r="D167" s="6"/>
      <c r="E167" s="61"/>
      <c r="F167" s="6"/>
      <c r="G167" s="64"/>
      <c r="H167" s="6"/>
      <c r="I167" s="6"/>
    </row>
    <row r="168" spans="1:9" x14ac:dyDescent="0.25">
      <c r="A168" s="6"/>
      <c r="B168" s="6"/>
      <c r="C168" s="6"/>
      <c r="D168" s="6"/>
      <c r="E168" s="61"/>
      <c r="F168" s="6"/>
      <c r="G168" s="64"/>
      <c r="H168" s="6"/>
      <c r="I168" s="6"/>
    </row>
    <row r="169" spans="1:9" x14ac:dyDescent="0.25">
      <c r="A169" s="6"/>
      <c r="B169" s="6"/>
      <c r="C169" s="6"/>
      <c r="D169" s="6"/>
      <c r="E169" s="61"/>
      <c r="F169" s="6"/>
      <c r="G169" s="64"/>
      <c r="H169" s="6"/>
      <c r="I169" s="6"/>
    </row>
    <row r="170" spans="1:9" x14ac:dyDescent="0.25">
      <c r="A170" s="6"/>
      <c r="B170" s="6"/>
      <c r="C170" s="6"/>
      <c r="D170" s="6"/>
      <c r="E170" s="58"/>
      <c r="F170" s="65"/>
      <c r="G170" s="59"/>
      <c r="H170" s="6"/>
      <c r="I170" s="6"/>
    </row>
    <row r="171" spans="1:9" x14ac:dyDescent="0.25">
      <c r="A171" s="6"/>
      <c r="B171" s="6"/>
      <c r="C171" s="6"/>
      <c r="D171" s="6"/>
      <c r="E171" s="58"/>
      <c r="F171" s="65"/>
      <c r="G171" s="59"/>
      <c r="H171" s="6"/>
      <c r="I171" s="6"/>
    </row>
    <row r="172" spans="1:9" x14ac:dyDescent="0.25">
      <c r="A172" s="6"/>
      <c r="B172" s="6"/>
      <c r="C172" s="6"/>
      <c r="D172" s="6"/>
      <c r="E172" s="58"/>
      <c r="F172" s="65"/>
      <c r="G172" s="59"/>
      <c r="H172" s="6"/>
      <c r="I172" s="6"/>
    </row>
    <row r="173" spans="1:9" x14ac:dyDescent="0.25">
      <c r="A173" s="6"/>
      <c r="B173" s="6"/>
      <c r="C173" s="6"/>
      <c r="D173" s="6"/>
      <c r="E173" s="58"/>
      <c r="F173" s="65"/>
      <c r="G173" s="59"/>
      <c r="H173" s="6"/>
      <c r="I173" s="6"/>
    </row>
    <row r="174" spans="1:9" x14ac:dyDescent="0.25">
      <c r="A174" s="6"/>
      <c r="B174" s="6"/>
      <c r="C174" s="6"/>
      <c r="D174" s="6"/>
      <c r="E174" s="58"/>
      <c r="F174" s="65"/>
      <c r="G174" s="59"/>
      <c r="H174" s="6"/>
      <c r="I174" s="6"/>
    </row>
    <row r="175" spans="1:9" x14ac:dyDescent="0.25">
      <c r="A175" s="6"/>
      <c r="B175" s="6"/>
      <c r="C175" s="6"/>
      <c r="D175" s="6"/>
      <c r="E175" s="58"/>
      <c r="F175" s="65"/>
      <c r="G175" s="59"/>
      <c r="H175" s="6"/>
      <c r="I175" s="6"/>
    </row>
    <row r="176" spans="1:9" x14ac:dyDescent="0.25">
      <c r="A176" s="6"/>
      <c r="B176" s="6"/>
      <c r="C176" s="6"/>
      <c r="D176" s="6"/>
      <c r="E176" s="58"/>
      <c r="F176" s="65"/>
      <c r="G176" s="59"/>
      <c r="H176" s="6"/>
      <c r="I176" s="6"/>
    </row>
    <row r="177" spans="1:9" x14ac:dyDescent="0.25">
      <c r="A177" s="6"/>
      <c r="B177" s="6"/>
      <c r="C177" s="6"/>
      <c r="D177" s="6"/>
      <c r="E177" s="58"/>
      <c r="F177" s="6"/>
      <c r="G177" s="59"/>
      <c r="H177" s="6"/>
      <c r="I177" s="6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2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2025-07-04T06:03:43Z</dcterms:created>
  <dcterms:modified xsi:type="dcterms:W3CDTF">2025-07-04T06:03:51Z</dcterms:modified>
</cp:coreProperties>
</file>