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593E8B8-2B17-441C-B598-A13D7C9291AE}" xr6:coauthVersionLast="47" xr6:coauthVersionMax="47" xr10:uidLastSave="{00000000-0000-0000-0000-000000000000}"/>
  <bookViews>
    <workbookView xWindow="-120" yWindow="-120" windowWidth="20730" windowHeight="11040" xr2:uid="{EE6110E7-61DF-4358-9A9F-8CDA45042C2A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Port_G1I!$C$6:$H$40</definedName>
    <definedName name="IN" localSheetId="0">#REF!</definedName>
    <definedName name="IN">#REF!</definedName>
    <definedName name="_xlnm.Print_Area" localSheetId="0">Port_G1I!$B$2:$G$69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G74" i="1" s="1"/>
  <c r="F73" i="1"/>
  <c r="G73" i="1" s="1"/>
  <c r="F72" i="1"/>
  <c r="F71" i="1"/>
  <c r="G71" i="1" s="1"/>
  <c r="F70" i="1"/>
  <c r="F68" i="1"/>
  <c r="F67" i="1"/>
  <c r="F69" i="1" s="1"/>
  <c r="F51" i="1"/>
  <c r="F53" i="1" s="1"/>
  <c r="F41" i="1"/>
  <c r="G30" i="1" l="1"/>
  <c r="G22" i="1"/>
  <c r="G14" i="1"/>
  <c r="G17" i="1"/>
  <c r="G51" i="1"/>
  <c r="G29" i="1"/>
  <c r="G21" i="1"/>
  <c r="G13" i="1"/>
  <c r="G10" i="1"/>
  <c r="G28" i="1"/>
  <c r="G20" i="1"/>
  <c r="G12" i="1"/>
  <c r="G11" i="1"/>
  <c r="G72" i="1"/>
  <c r="G26" i="1"/>
  <c r="G18" i="1"/>
  <c r="G25" i="1"/>
  <c r="G9" i="1"/>
  <c r="G49" i="1"/>
  <c r="G27" i="1"/>
  <c r="G19" i="1"/>
  <c r="G15" i="1"/>
  <c r="G76" i="1"/>
  <c r="G45" i="1"/>
  <c r="G40" i="1"/>
  <c r="G7" i="1"/>
  <c r="G41" i="1"/>
  <c r="G24" i="1"/>
  <c r="G16" i="1"/>
  <c r="G8" i="1"/>
  <c r="G23" i="1"/>
  <c r="G75" i="1"/>
  <c r="G69" i="1"/>
  <c r="G68" i="1"/>
  <c r="G77" i="1"/>
  <c r="G70" i="1"/>
  <c r="G78" i="1"/>
  <c r="G67" i="1"/>
</calcChain>
</file>

<file path=xl/sharedStrings.xml><?xml version="1.0" encoding="utf-8"?>
<sst xmlns="http://schemas.openxmlformats.org/spreadsheetml/2006/main" count="153" uniqueCount="110">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</sst>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8" fillId="0" borderId="8" xfId="0" applyFont="1" applyBorder="1"/>
    <xf numFmtId="0" fontId="3" fillId="2" borderId="5" xfId="2" applyFont="1" applyFill="1" applyBorder="1"/>
    <xf numFmtId="9" fontId="3" fillId="2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0" fontId="8" fillId="0" borderId="0" xfId="2" applyFont="1"/>
    <xf numFmtId="164" fontId="8" fillId="0" borderId="0" xfId="3" applyFont="1" applyFill="1" applyBorder="1"/>
  </cellXfs>
  <cellStyles count="6">
    <cellStyle name="Comma 2 6" xfId="3" xr:uid="{99D2FC2B-2E4A-412F-A630-20A6537C31BF}"/>
    <cellStyle name="Comma 3" xfId="4" xr:uid="{99E7D049-2591-438F-98EB-61468E19C971}"/>
    <cellStyle name="Normal" xfId="0" builtinId="0"/>
    <cellStyle name="Normal 2 6" xfId="2" xr:uid="{AC2CFEDA-CF74-4200-B9EC-454D5E849B32}"/>
    <cellStyle name="Percent" xfId="1" builtinId="5"/>
    <cellStyle name="Percent 2 5" xfId="5" xr:uid="{6D1F96CE-5EC3-4A69-94D1-874950105F5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D420ED-BD0E-4B38-8E55-AD41D5E66D00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DF86A310-6481-453D-8AE9-24A921096B11}" name="ISIN No." dataDxfId="6"/>
    <tableColumn id="2" xr3:uid="{E133D091-8952-49DA-8A68-2A8C3B4AFD7D}" name="Name of the Instrument" dataDxfId="5"/>
    <tableColumn id="3" xr3:uid="{DABCB6A8-8FB5-4B08-B4DE-C0CEA061F747}" name="Industry " dataDxfId="4"/>
    <tableColumn id="4" xr3:uid="{AEF5575A-5254-4ED3-BF56-2FC17C2E6D51}" name="Quantity" dataDxfId="3"/>
    <tableColumn id="5" xr3:uid="{C57D6B15-39BE-459A-AEB2-E63E86FCF289}" name="Market Value" dataDxfId="2"/>
    <tableColumn id="6" xr3:uid="{B39C8E9A-94FD-4073-97CB-5EDE5AF6B5B1}" name="% of Portfolio" dataDxfId="1" dataCellStyle="Percent">
      <calculatedColumnFormula>+F7/$F$53</calculatedColumnFormula>
    </tableColumn>
    <tableColumn id="7" xr3:uid="{57A313F2-E097-489B-84C4-509067CCDDAE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F07E-9DEF-4E43-9653-41077278C9F6}">
  <sheetPr>
    <tabColor rgb="FF7030A0"/>
  </sheetPr>
  <dimension ref="A1:H89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55" customWidth="1"/>
    <col min="6" max="6" width="29.5703125" style="1" customWidth="1"/>
    <col min="7" max="7" width="20.5703125" style="53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48000</v>
      </c>
      <c r="F7" s="17">
        <v>3632361.6</v>
      </c>
      <c r="G7" s="18">
        <f t="shared" ref="G7:G30" si="0">+F7/$F$53</f>
        <v>9.3107483230681562E-3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16</v>
      </c>
      <c r="E8" s="17">
        <v>13600</v>
      </c>
      <c r="F8" s="17">
        <v>739274.23999999999</v>
      </c>
      <c r="G8" s="18">
        <f t="shared" si="0"/>
        <v>1.89496452951366E-3</v>
      </c>
      <c r="H8" s="19"/>
    </row>
    <row r="9" spans="1:8" s="2" customFormat="1" x14ac:dyDescent="0.25">
      <c r="A9" s="14"/>
      <c r="B9" s="15" t="s">
        <v>19</v>
      </c>
      <c r="C9" s="16" t="s">
        <v>20</v>
      </c>
      <c r="D9" s="16" t="s">
        <v>16</v>
      </c>
      <c r="E9" s="17">
        <v>12500</v>
      </c>
      <c r="F9" s="17">
        <v>973346.25</v>
      </c>
      <c r="G9" s="18">
        <f t="shared" si="0"/>
        <v>2.4949558890150635E-3</v>
      </c>
      <c r="H9" s="19"/>
    </row>
    <row r="10" spans="1:8" s="2" customFormat="1" x14ac:dyDescent="0.25">
      <c r="A10" s="14"/>
      <c r="B10" s="15" t="s">
        <v>21</v>
      </c>
      <c r="C10" s="16" t="s">
        <v>22</v>
      </c>
      <c r="D10" s="16" t="s">
        <v>16</v>
      </c>
      <c r="E10" s="17">
        <v>240000</v>
      </c>
      <c r="F10" s="17">
        <v>18709896</v>
      </c>
      <c r="G10" s="18">
        <f t="shared" si="0"/>
        <v>4.7958642885878873E-2</v>
      </c>
      <c r="H10" s="19"/>
    </row>
    <row r="11" spans="1:8" s="2" customFormat="1" x14ac:dyDescent="0.25">
      <c r="A11" s="14"/>
      <c r="B11" s="15" t="s">
        <v>23</v>
      </c>
      <c r="C11" s="16" t="s">
        <v>24</v>
      </c>
      <c r="D11" s="16" t="s">
        <v>16</v>
      </c>
      <c r="E11" s="17">
        <v>400000</v>
      </c>
      <c r="F11" s="17">
        <v>11157880</v>
      </c>
      <c r="G11" s="18">
        <f t="shared" si="0"/>
        <v>2.8600735262424237E-2</v>
      </c>
      <c r="H11" s="19"/>
    </row>
    <row r="12" spans="1:8" s="2" customFormat="1" x14ac:dyDescent="0.25">
      <c r="A12" s="14"/>
      <c r="B12" s="15" t="s">
        <v>25</v>
      </c>
      <c r="C12" s="16" t="s">
        <v>26</v>
      </c>
      <c r="D12" s="16" t="s">
        <v>16</v>
      </c>
      <c r="E12" s="17">
        <v>50000</v>
      </c>
      <c r="F12" s="17">
        <v>5769545</v>
      </c>
      <c r="G12" s="18">
        <f t="shared" si="0"/>
        <v>1.4788941011163719E-2</v>
      </c>
      <c r="H12" s="19"/>
    </row>
    <row r="13" spans="1:8" s="2" customFormat="1" x14ac:dyDescent="0.25">
      <c r="A13" s="14"/>
      <c r="B13" s="15" t="s">
        <v>27</v>
      </c>
      <c r="C13" s="16" t="s">
        <v>28</v>
      </c>
      <c r="D13" s="16" t="s">
        <v>16</v>
      </c>
      <c r="E13" s="17">
        <v>49400</v>
      </c>
      <c r="F13" s="17">
        <v>5390034</v>
      </c>
      <c r="G13" s="18">
        <f t="shared" si="0"/>
        <v>1.3816149258592631E-2</v>
      </c>
      <c r="H13" s="19"/>
    </row>
    <row r="14" spans="1:8" s="2" customFormat="1" x14ac:dyDescent="0.25">
      <c r="A14" s="14"/>
      <c r="B14" s="15" t="s">
        <v>29</v>
      </c>
      <c r="C14" s="16" t="s">
        <v>30</v>
      </c>
      <c r="D14" s="16" t="s">
        <v>16</v>
      </c>
      <c r="E14" s="17">
        <v>7000</v>
      </c>
      <c r="F14" s="17">
        <v>759124.1</v>
      </c>
      <c r="G14" s="18">
        <f t="shared" si="0"/>
        <v>1.9458452157063942E-3</v>
      </c>
      <c r="H14" s="19"/>
    </row>
    <row r="15" spans="1:8" s="2" customFormat="1" x14ac:dyDescent="0.25">
      <c r="A15" s="14"/>
      <c r="B15" s="15" t="s">
        <v>31</v>
      </c>
      <c r="C15" s="16" t="s">
        <v>32</v>
      </c>
      <c r="D15" s="16" t="s">
        <v>16</v>
      </c>
      <c r="E15" s="17">
        <v>10000</v>
      </c>
      <c r="F15" s="17">
        <v>1084870</v>
      </c>
      <c r="G15" s="18">
        <f t="shared" si="0"/>
        <v>2.7808221332498808E-3</v>
      </c>
      <c r="H15" s="19"/>
    </row>
    <row r="16" spans="1:8" s="2" customFormat="1" x14ac:dyDescent="0.25">
      <c r="A16" s="14"/>
      <c r="B16" s="15" t="s">
        <v>33</v>
      </c>
      <c r="C16" s="16" t="s">
        <v>34</v>
      </c>
      <c r="D16" s="16" t="s">
        <v>16</v>
      </c>
      <c r="E16" s="17">
        <v>10000</v>
      </c>
      <c r="F16" s="17">
        <v>1089129</v>
      </c>
      <c r="G16" s="18">
        <f t="shared" si="0"/>
        <v>2.7917391292636992E-3</v>
      </c>
      <c r="H16" s="19"/>
    </row>
    <row r="17" spans="1:8" s="2" customFormat="1" x14ac:dyDescent="0.25">
      <c r="A17" s="14"/>
      <c r="B17" s="15" t="s">
        <v>35</v>
      </c>
      <c r="C17" s="16" t="s">
        <v>36</v>
      </c>
      <c r="D17" s="16" t="s">
        <v>16</v>
      </c>
      <c r="E17" s="17">
        <v>74600</v>
      </c>
      <c r="F17" s="17">
        <v>7344362.54</v>
      </c>
      <c r="G17" s="18">
        <f t="shared" si="0"/>
        <v>1.8825634321018477E-2</v>
      </c>
      <c r="H17" s="19"/>
    </row>
    <row r="18" spans="1:8" s="2" customFormat="1" x14ac:dyDescent="0.25">
      <c r="A18" s="14"/>
      <c r="B18" s="15" t="s">
        <v>37</v>
      </c>
      <c r="C18" s="16" t="s">
        <v>38</v>
      </c>
      <c r="D18" s="16" t="s">
        <v>16</v>
      </c>
      <c r="E18" s="17">
        <v>80000</v>
      </c>
      <c r="F18" s="17">
        <v>7974080</v>
      </c>
      <c r="G18" s="18">
        <f t="shared" si="0"/>
        <v>2.0439774494921244E-2</v>
      </c>
      <c r="H18" s="19"/>
    </row>
    <row r="19" spans="1:8" s="2" customFormat="1" x14ac:dyDescent="0.25">
      <c r="A19" s="14"/>
      <c r="B19" s="15" t="s">
        <v>39</v>
      </c>
      <c r="C19" s="16" t="s">
        <v>40</v>
      </c>
      <c r="D19" s="16" t="s">
        <v>16</v>
      </c>
      <c r="E19" s="17">
        <v>130000</v>
      </c>
      <c r="F19" s="17">
        <v>13480558</v>
      </c>
      <c r="G19" s="18">
        <f t="shared" si="0"/>
        <v>3.4554401960565549E-2</v>
      </c>
      <c r="H19" s="19"/>
    </row>
    <row r="20" spans="1:8" s="2" customFormat="1" x14ac:dyDescent="0.25">
      <c r="A20" s="14"/>
      <c r="B20" s="15" t="s">
        <v>41</v>
      </c>
      <c r="C20" s="16" t="s">
        <v>42</v>
      </c>
      <c r="D20" s="16" t="s">
        <v>16</v>
      </c>
      <c r="E20" s="17">
        <v>340000</v>
      </c>
      <c r="F20" s="17">
        <v>34584562</v>
      </c>
      <c r="G20" s="18">
        <f t="shared" si="0"/>
        <v>8.8649806408466231E-2</v>
      </c>
      <c r="H20" s="19"/>
    </row>
    <row r="21" spans="1:8" s="2" customFormat="1" x14ac:dyDescent="0.25">
      <c r="A21" s="14"/>
      <c r="B21" s="15" t="s">
        <v>43</v>
      </c>
      <c r="C21" s="16" t="s">
        <v>44</v>
      </c>
      <c r="D21" s="16" t="s">
        <v>16</v>
      </c>
      <c r="E21" s="17">
        <v>340000</v>
      </c>
      <c r="F21" s="17">
        <v>35066138</v>
      </c>
      <c r="G21" s="18">
        <f t="shared" si="0"/>
        <v>8.9884219010567826E-2</v>
      </c>
      <c r="H21" s="19"/>
    </row>
    <row r="22" spans="1:8" s="2" customFormat="1" x14ac:dyDescent="0.25">
      <c r="A22" s="14"/>
      <c r="B22" s="15" t="s">
        <v>45</v>
      </c>
      <c r="C22" s="16" t="s">
        <v>46</v>
      </c>
      <c r="D22" s="16" t="s">
        <v>16</v>
      </c>
      <c r="E22" s="17">
        <v>158000</v>
      </c>
      <c r="F22" s="17">
        <v>16274647.800000001</v>
      </c>
      <c r="G22" s="18">
        <f t="shared" si="0"/>
        <v>4.1716427602465259E-2</v>
      </c>
      <c r="H22" s="19"/>
    </row>
    <row r="23" spans="1:8" s="2" customFormat="1" x14ac:dyDescent="0.25">
      <c r="A23" s="14"/>
      <c r="B23" s="15" t="s">
        <v>47</v>
      </c>
      <c r="C23" s="16" t="s">
        <v>48</v>
      </c>
      <c r="D23" s="16" t="s">
        <v>16</v>
      </c>
      <c r="E23" s="17">
        <v>60000</v>
      </c>
      <c r="F23" s="17">
        <v>6214680</v>
      </c>
      <c r="G23" s="18">
        <f t="shared" si="0"/>
        <v>1.5929945242347351E-2</v>
      </c>
      <c r="H23" s="19"/>
    </row>
    <row r="24" spans="1:8" s="2" customFormat="1" x14ac:dyDescent="0.25">
      <c r="A24" s="14"/>
      <c r="B24" s="15" t="s">
        <v>49</v>
      </c>
      <c r="C24" s="16" t="s">
        <v>50</v>
      </c>
      <c r="D24" s="16" t="s">
        <v>16</v>
      </c>
      <c r="E24" s="17">
        <v>500000</v>
      </c>
      <c r="F24" s="17">
        <v>50230450</v>
      </c>
      <c r="G24" s="18">
        <f t="shared" si="0"/>
        <v>0.12875454858471658</v>
      </c>
      <c r="H24" s="19"/>
    </row>
    <row r="25" spans="1:8" s="2" customFormat="1" x14ac:dyDescent="0.25">
      <c r="A25" s="14"/>
      <c r="B25" s="15" t="s">
        <v>51</v>
      </c>
      <c r="C25" s="16" t="s">
        <v>52</v>
      </c>
      <c r="D25" s="16" t="s">
        <v>16</v>
      </c>
      <c r="E25" s="17">
        <v>225000</v>
      </c>
      <c r="F25" s="17">
        <v>23134477.5</v>
      </c>
      <c r="G25" s="18">
        <f t="shared" si="0"/>
        <v>5.9300070121923704E-2</v>
      </c>
      <c r="H25" s="19"/>
    </row>
    <row r="26" spans="1:8" s="2" customFormat="1" x14ac:dyDescent="0.25">
      <c r="A26" s="14"/>
      <c r="B26" s="15" t="s">
        <v>53</v>
      </c>
      <c r="C26" s="16" t="s">
        <v>54</v>
      </c>
      <c r="D26" s="16" t="s">
        <v>16</v>
      </c>
      <c r="E26" s="17">
        <v>200000</v>
      </c>
      <c r="F26" s="17">
        <v>20454240</v>
      </c>
      <c r="G26" s="18">
        <f t="shared" si="0"/>
        <v>5.24298794425185E-2</v>
      </c>
      <c r="H26" s="19"/>
    </row>
    <row r="27" spans="1:8" s="2" customFormat="1" x14ac:dyDescent="0.25">
      <c r="A27" s="14"/>
      <c r="B27" s="15" t="s">
        <v>55</v>
      </c>
      <c r="C27" s="16" t="s">
        <v>56</v>
      </c>
      <c r="D27" s="16" t="s">
        <v>57</v>
      </c>
      <c r="E27" s="17">
        <v>500000</v>
      </c>
      <c r="F27" s="17">
        <v>52749600</v>
      </c>
      <c r="G27" s="18">
        <f t="shared" si="0"/>
        <v>0.135211827407964</v>
      </c>
      <c r="H27" s="19"/>
    </row>
    <row r="28" spans="1:8" s="2" customFormat="1" x14ac:dyDescent="0.25">
      <c r="A28" s="14"/>
      <c r="B28" s="15" t="s">
        <v>58</v>
      </c>
      <c r="C28" s="16" t="s">
        <v>59</v>
      </c>
      <c r="D28" s="16" t="s">
        <v>57</v>
      </c>
      <c r="E28" s="17">
        <v>500000</v>
      </c>
      <c r="F28" s="17">
        <v>51422400</v>
      </c>
      <c r="G28" s="18">
        <f t="shared" si="0"/>
        <v>0.13180984640079335</v>
      </c>
      <c r="H28" s="19"/>
    </row>
    <row r="29" spans="1:8" s="2" customFormat="1" x14ac:dyDescent="0.25">
      <c r="A29" s="14"/>
      <c r="B29" s="15" t="s">
        <v>60</v>
      </c>
      <c r="C29" s="16" t="s">
        <v>61</v>
      </c>
      <c r="D29" s="16" t="s">
        <v>57</v>
      </c>
      <c r="E29" s="17">
        <v>20000</v>
      </c>
      <c r="F29" s="17">
        <v>2015902</v>
      </c>
      <c r="G29" s="18">
        <f t="shared" si="0"/>
        <v>5.1673148857122988E-3</v>
      </c>
      <c r="H29" s="19"/>
    </row>
    <row r="30" spans="1:8" s="2" customFormat="1" x14ac:dyDescent="0.25">
      <c r="A30" s="14"/>
      <c r="B30" s="15" t="s">
        <v>62</v>
      </c>
      <c r="C30" s="16" t="s">
        <v>63</v>
      </c>
      <c r="D30" s="16" t="s">
        <v>57</v>
      </c>
      <c r="E30" s="17">
        <v>10000</v>
      </c>
      <c r="F30" s="17">
        <v>1142914</v>
      </c>
      <c r="G30" s="18">
        <f t="shared" si="0"/>
        <v>2.9296049735001929E-3</v>
      </c>
      <c r="H30" s="19"/>
    </row>
    <row r="31" spans="1:8" s="2" customFormat="1" hidden="1" x14ac:dyDescent="0.25">
      <c r="A31" s="14"/>
      <c r="B31" s="15"/>
      <c r="C31" s="16"/>
      <c r="D31" s="16"/>
      <c r="E31" s="17"/>
      <c r="F31" s="17"/>
      <c r="G31" s="18"/>
      <c r="H31" s="19"/>
    </row>
    <row r="32" spans="1:8" s="2" customFormat="1" hidden="1" x14ac:dyDescent="0.25">
      <c r="A32" s="14"/>
      <c r="B32" s="15"/>
      <c r="C32" s="16"/>
      <c r="D32" s="16"/>
      <c r="E32" s="17"/>
      <c r="F32" s="17"/>
      <c r="G32" s="18"/>
      <c r="H32" s="19"/>
    </row>
    <row r="33" spans="1:8" s="2" customFormat="1" hidden="1" x14ac:dyDescent="0.25">
      <c r="A33" s="14"/>
      <c r="B33" s="15"/>
      <c r="C33" s="16"/>
      <c r="D33" s="16"/>
      <c r="E33" s="17"/>
      <c r="F33" s="17"/>
      <c r="G33" s="18"/>
      <c r="H33" s="19"/>
    </row>
    <row r="34" spans="1:8" s="2" customFormat="1" hidden="1" x14ac:dyDescent="0.25">
      <c r="A34" s="14"/>
      <c r="B34" s="15"/>
      <c r="C34" s="16"/>
      <c r="D34" s="16"/>
      <c r="E34" s="17"/>
      <c r="F34" s="17"/>
      <c r="G34" s="18"/>
      <c r="H34" s="19"/>
    </row>
    <row r="35" spans="1:8" s="2" customFormat="1" hidden="1" x14ac:dyDescent="0.25">
      <c r="A35" s="14"/>
      <c r="B35" s="15"/>
      <c r="C35" s="16"/>
      <c r="D35" s="16"/>
      <c r="E35" s="17"/>
      <c r="F35" s="17"/>
      <c r="G35" s="18"/>
      <c r="H35" s="19"/>
    </row>
    <row r="36" spans="1:8" s="2" customFormat="1" hidden="1" x14ac:dyDescent="0.25">
      <c r="A36" s="14"/>
      <c r="B36" s="15"/>
      <c r="C36" s="16"/>
      <c r="D36" s="16"/>
      <c r="E36" s="17"/>
      <c r="F36" s="17"/>
      <c r="G36" s="18"/>
      <c r="H36" s="19"/>
    </row>
    <row r="37" spans="1:8" s="2" customFormat="1" x14ac:dyDescent="0.25">
      <c r="A37" s="14"/>
      <c r="B37" s="15"/>
      <c r="C37" s="16"/>
      <c r="D37" s="16"/>
      <c r="E37" s="17"/>
      <c r="F37" s="17"/>
      <c r="G37" s="18"/>
      <c r="H37" s="19"/>
    </row>
    <row r="38" spans="1:8" s="2" customFormat="1" hidden="1" outlineLevel="1" x14ac:dyDescent="0.25">
      <c r="A38" s="14"/>
      <c r="B38" s="20"/>
      <c r="C38" s="16"/>
      <c r="D38" s="16"/>
      <c r="E38" s="17"/>
      <c r="F38" s="17"/>
      <c r="G38" s="18"/>
      <c r="H38" s="21"/>
    </row>
    <row r="39" spans="1:8" s="2" customFormat="1" hidden="1" collapsed="1" x14ac:dyDescent="0.25">
      <c r="A39" s="1"/>
      <c r="B39" s="22"/>
      <c r="C39" s="23"/>
      <c r="D39" s="23"/>
      <c r="E39" s="24"/>
      <c r="F39" s="25"/>
      <c r="G39" s="26"/>
      <c r="H39" s="21"/>
    </row>
    <row r="40" spans="1:8" s="2" customFormat="1" hidden="1" x14ac:dyDescent="0.25">
      <c r="A40" s="1"/>
      <c r="B40" s="22"/>
      <c r="C40" s="23"/>
      <c r="D40" s="23"/>
      <c r="E40" s="24"/>
      <c r="F40" s="25"/>
      <c r="G40" s="26">
        <f>+F40/$F$53</f>
        <v>0</v>
      </c>
      <c r="H40" s="21"/>
    </row>
    <row r="41" spans="1:8" s="2" customFormat="1" x14ac:dyDescent="0.25">
      <c r="A41" s="1"/>
      <c r="B41" s="23"/>
      <c r="C41" s="23" t="s">
        <v>64</v>
      </c>
      <c r="D41" s="23"/>
      <c r="E41" s="27"/>
      <c r="F41" s="28">
        <f>SUM(F7:F40)</f>
        <v>371394472.03000003</v>
      </c>
      <c r="G41" s="29">
        <f>+F41/$F$53</f>
        <v>0.95198684449535698</v>
      </c>
      <c r="H41" s="30"/>
    </row>
    <row r="42" spans="1:8" s="2" customFormat="1" x14ac:dyDescent="0.25">
      <c r="A42" s="1"/>
      <c r="E42" s="3"/>
      <c r="G42" s="8"/>
    </row>
    <row r="43" spans="1:8" s="2" customFormat="1" x14ac:dyDescent="0.25">
      <c r="A43" s="31" t="s">
        <v>65</v>
      </c>
      <c r="B43" s="32"/>
      <c r="C43" s="32" t="s">
        <v>66</v>
      </c>
      <c r="D43" s="32"/>
      <c r="E43" s="32"/>
      <c r="F43" s="32" t="s">
        <v>11</v>
      </c>
      <c r="G43" s="33" t="s">
        <v>12</v>
      </c>
      <c r="H43" s="32" t="s">
        <v>13</v>
      </c>
    </row>
    <row r="44" spans="1:8" s="2" customFormat="1" x14ac:dyDescent="0.25">
      <c r="A44" s="1"/>
      <c r="B44" s="34"/>
      <c r="C44" s="23" t="s">
        <v>67</v>
      </c>
      <c r="D44" s="16"/>
      <c r="E44" s="35"/>
      <c r="F44" s="36" t="s">
        <v>68</v>
      </c>
      <c r="G44" s="29">
        <v>0</v>
      </c>
      <c r="H44" s="16"/>
    </row>
    <row r="45" spans="1:8" s="2" customFormat="1" x14ac:dyDescent="0.25">
      <c r="A45" s="1"/>
      <c r="B45" s="34" t="s">
        <v>69</v>
      </c>
      <c r="C45" s="23" t="s">
        <v>70</v>
      </c>
      <c r="D45" s="23"/>
      <c r="E45" s="27"/>
      <c r="F45" s="17">
        <v>15070248.33</v>
      </c>
      <c r="G45" s="29">
        <f>+F45/$F$53</f>
        <v>3.8629218348406776E-2</v>
      </c>
      <c r="H45" s="16"/>
    </row>
    <row r="46" spans="1:8" s="2" customFormat="1" x14ac:dyDescent="0.25">
      <c r="A46" s="1"/>
      <c r="B46" s="34"/>
      <c r="C46" s="23" t="s">
        <v>71</v>
      </c>
      <c r="D46" s="16"/>
      <c r="E46" s="35"/>
      <c r="F46" s="27" t="s">
        <v>68</v>
      </c>
      <c r="G46" s="29">
        <v>0</v>
      </c>
      <c r="H46" s="16"/>
    </row>
    <row r="47" spans="1:8" s="2" customFormat="1" x14ac:dyDescent="0.25">
      <c r="A47" s="34" t="s">
        <v>72</v>
      </c>
      <c r="B47" s="34"/>
      <c r="C47" s="23" t="s">
        <v>73</v>
      </c>
      <c r="D47" s="16"/>
      <c r="E47" s="35"/>
      <c r="F47" s="27" t="s">
        <v>68</v>
      </c>
      <c r="G47" s="29">
        <v>0</v>
      </c>
      <c r="H47" s="16"/>
    </row>
    <row r="48" spans="1:8" s="2" customFormat="1" x14ac:dyDescent="0.25">
      <c r="A48" s="1"/>
      <c r="B48" s="34"/>
      <c r="C48" s="23" t="s">
        <v>74</v>
      </c>
      <c r="D48" s="16"/>
      <c r="E48" s="35"/>
      <c r="F48" s="27" t="s">
        <v>68</v>
      </c>
      <c r="G48" s="29">
        <v>0</v>
      </c>
      <c r="H48" s="16"/>
    </row>
    <row r="49" spans="1:8" s="2" customFormat="1" x14ac:dyDescent="0.25">
      <c r="A49" s="1"/>
      <c r="B49" s="16" t="s">
        <v>72</v>
      </c>
      <c r="C49" s="16" t="s">
        <v>75</v>
      </c>
      <c r="D49" s="16"/>
      <c r="E49" s="35"/>
      <c r="F49" s="17">
        <v>3660914.44</v>
      </c>
      <c r="G49" s="29">
        <f>+F49/$F$53</f>
        <v>9.3839371562363175E-3</v>
      </c>
      <c r="H49" s="16"/>
    </row>
    <row r="50" spans="1:8" s="2" customFormat="1" x14ac:dyDescent="0.25">
      <c r="A50" s="1"/>
      <c r="B50" s="34"/>
      <c r="C50" s="16"/>
      <c r="D50" s="16"/>
      <c r="E50" s="35"/>
      <c r="F50" s="36"/>
      <c r="G50" s="29"/>
      <c r="H50" s="16"/>
    </row>
    <row r="51" spans="1:8" s="2" customFormat="1" x14ac:dyDescent="0.25">
      <c r="A51" s="1"/>
      <c r="B51" s="34"/>
      <c r="C51" s="16" t="s">
        <v>76</v>
      </c>
      <c r="D51" s="16"/>
      <c r="E51" s="35"/>
      <c r="F51" s="37">
        <f>SUM(F44:F50)</f>
        <v>18731162.77</v>
      </c>
      <c r="G51" s="29">
        <f>+F51/$F$53</f>
        <v>4.8013155504643086E-2</v>
      </c>
      <c r="H51" s="16"/>
    </row>
    <row r="52" spans="1:8" s="2" customFormat="1" x14ac:dyDescent="0.25">
      <c r="A52" s="1"/>
      <c r="B52" s="34"/>
      <c r="C52" s="16"/>
      <c r="D52" s="16"/>
      <c r="E52" s="35"/>
      <c r="F52" s="37"/>
      <c r="G52" s="29"/>
      <c r="H52" s="16"/>
    </row>
    <row r="53" spans="1:8" s="2" customFormat="1" x14ac:dyDescent="0.25">
      <c r="A53" s="1"/>
      <c r="B53" s="38"/>
      <c r="C53" s="39" t="s">
        <v>77</v>
      </c>
      <c r="D53" s="40"/>
      <c r="E53" s="41"/>
      <c r="F53" s="41">
        <f>+F51+F41</f>
        <v>390125634.80000001</v>
      </c>
      <c r="G53" s="42">
        <v>1</v>
      </c>
      <c r="H53" s="16"/>
    </row>
    <row r="54" spans="1:8" s="2" customFormat="1" x14ac:dyDescent="0.25">
      <c r="A54" s="1"/>
      <c r="E54" s="3"/>
      <c r="F54" s="43"/>
      <c r="G54" s="8"/>
    </row>
    <row r="55" spans="1:8" s="2" customFormat="1" x14ac:dyDescent="0.25">
      <c r="A55" s="1"/>
      <c r="C55" s="23" t="s">
        <v>78</v>
      </c>
      <c r="D55" s="44">
        <v>18.37</v>
      </c>
      <c r="E55" s="3"/>
      <c r="F55" s="3">
        <v>0</v>
      </c>
      <c r="G55" s="8"/>
    </row>
    <row r="56" spans="1:8" s="2" customFormat="1" x14ac:dyDescent="0.25">
      <c r="A56" s="1"/>
      <c r="C56" s="23" t="s">
        <v>79</v>
      </c>
      <c r="D56" s="44">
        <v>9.0399999999999991</v>
      </c>
      <c r="E56" s="3"/>
      <c r="G56" s="8"/>
    </row>
    <row r="57" spans="1:8" s="2" customFormat="1" x14ac:dyDescent="0.25">
      <c r="A57" s="1"/>
      <c r="C57" s="23" t="s">
        <v>80</v>
      </c>
      <c r="D57" s="44">
        <v>6.85</v>
      </c>
      <c r="E57" s="3"/>
      <c r="G57" s="8"/>
    </row>
    <row r="58" spans="1:8" s="2" customFormat="1" x14ac:dyDescent="0.25">
      <c r="A58" s="31" t="s">
        <v>81</v>
      </c>
      <c r="C58" s="23" t="s">
        <v>82</v>
      </c>
      <c r="D58" s="45">
        <v>18.198399999999999</v>
      </c>
      <c r="E58" s="3"/>
      <c r="G58" s="8"/>
    </row>
    <row r="59" spans="1:8" s="2" customFormat="1" x14ac:dyDescent="0.25">
      <c r="A59" s="1"/>
      <c r="C59" s="23" t="s">
        <v>83</v>
      </c>
      <c r="D59" s="45">
        <v>18.4071</v>
      </c>
      <c r="E59" s="3"/>
      <c r="G59" s="8"/>
    </row>
    <row r="60" spans="1:8" s="2" customFormat="1" x14ac:dyDescent="0.25">
      <c r="A60" s="1"/>
      <c r="C60" s="23" t="s">
        <v>84</v>
      </c>
      <c r="D60" s="46">
        <v>0</v>
      </c>
      <c r="E60" s="3"/>
      <c r="G60" s="8"/>
    </row>
    <row r="61" spans="1:8" s="2" customFormat="1" x14ac:dyDescent="0.25">
      <c r="A61" s="1"/>
      <c r="C61" s="23" t="s">
        <v>85</v>
      </c>
      <c r="D61" s="47">
        <v>0</v>
      </c>
      <c r="E61" s="3"/>
      <c r="G61" s="8"/>
    </row>
    <row r="62" spans="1:8" s="2" customFormat="1" x14ac:dyDescent="0.25">
      <c r="A62" s="1"/>
      <c r="C62" s="23" t="s">
        <v>86</v>
      </c>
      <c r="D62" s="47">
        <v>0</v>
      </c>
      <c r="E62" s="3"/>
      <c r="F62" s="43"/>
      <c r="G62" s="48"/>
    </row>
    <row r="63" spans="1:8" s="2" customFormat="1" x14ac:dyDescent="0.25">
      <c r="A63" s="1"/>
      <c r="B63" s="49"/>
      <c r="C63" s="50"/>
      <c r="E63" s="3"/>
      <c r="G63" s="8"/>
    </row>
    <row r="64" spans="1:8" s="2" customFormat="1" x14ac:dyDescent="0.25">
      <c r="A64" s="1"/>
      <c r="E64" s="3"/>
      <c r="F64" s="3"/>
      <c r="G64" s="8"/>
    </row>
    <row r="65" spans="1:8" s="2" customFormat="1" x14ac:dyDescent="0.25">
      <c r="A65" s="1" t="s">
        <v>16</v>
      </c>
      <c r="C65" s="32" t="s">
        <v>87</v>
      </c>
      <c r="D65" s="32"/>
      <c r="E65" s="32"/>
      <c r="F65" s="32"/>
      <c r="G65" s="33"/>
      <c r="H65" s="32"/>
    </row>
    <row r="66" spans="1:8" s="2" customFormat="1" x14ac:dyDescent="0.25">
      <c r="A66" s="34" t="s">
        <v>57</v>
      </c>
      <c r="C66" s="32" t="s">
        <v>88</v>
      </c>
      <c r="D66" s="32"/>
      <c r="E66" s="32"/>
      <c r="F66" s="32" t="s">
        <v>11</v>
      </c>
      <c r="G66" s="33" t="s">
        <v>12</v>
      </c>
      <c r="H66" s="32" t="s">
        <v>13</v>
      </c>
    </row>
    <row r="67" spans="1:8" s="2" customFormat="1" x14ac:dyDescent="0.25">
      <c r="A67" s="1"/>
      <c r="C67" s="23" t="s">
        <v>89</v>
      </c>
      <c r="D67" s="16"/>
      <c r="E67" s="35"/>
      <c r="F67" s="51">
        <f>SUMIF(Table13456768578910[[Industry ]],A65,Table13456768578910[Market Value])</f>
        <v>264063656.03000003</v>
      </c>
      <c r="G67" s="52">
        <f>+F67/$F$53</f>
        <v>0.67686825082738711</v>
      </c>
      <c r="H67" s="16"/>
    </row>
    <row r="68" spans="1:8" s="2" customFormat="1" x14ac:dyDescent="0.25">
      <c r="A68" s="1"/>
      <c r="C68" s="16" t="s">
        <v>90</v>
      </c>
      <c r="D68" s="16"/>
      <c r="E68" s="35"/>
      <c r="F68" s="51">
        <f>SUMIF(Table13456768578910[[Industry ]],A66,Table13456768578910[Market Value])</f>
        <v>107330816</v>
      </c>
      <c r="G68" s="52">
        <f>+F68/$F$53</f>
        <v>0.27511859366796987</v>
      </c>
      <c r="H68" s="16"/>
    </row>
    <row r="69" spans="1:8" s="2" customFormat="1" x14ac:dyDescent="0.25">
      <c r="A69" s="1"/>
      <c r="C69" s="16" t="s">
        <v>91</v>
      </c>
      <c r="D69" s="16"/>
      <c r="E69" s="35"/>
      <c r="F69" s="51">
        <f>SUM(F67:F68)</f>
        <v>371394472.03000003</v>
      </c>
      <c r="G69" s="52">
        <f>+F69/$F$53</f>
        <v>0.95198684449535698</v>
      </c>
      <c r="H69" s="16"/>
    </row>
    <row r="70" spans="1:8" s="2" customFormat="1" hidden="1" x14ac:dyDescent="0.25">
      <c r="A70" s="1"/>
      <c r="C70" s="16" t="s">
        <v>92</v>
      </c>
      <c r="D70" s="16"/>
      <c r="E70" s="35"/>
      <c r="F70" s="51">
        <f t="shared" ref="F70:F78" si="1">SUMIF($E$81:$E$88,C70,H82:H89)</f>
        <v>0</v>
      </c>
      <c r="G70" s="52">
        <f t="shared" ref="G70:G78" si="2">+F70/$F$53</f>
        <v>0</v>
      </c>
      <c r="H70" s="16"/>
    </row>
    <row r="71" spans="1:8" s="2" customFormat="1" hidden="1" x14ac:dyDescent="0.25">
      <c r="A71" s="1"/>
      <c r="C71" s="16" t="s">
        <v>93</v>
      </c>
      <c r="D71" s="16"/>
      <c r="E71" s="35"/>
      <c r="F71" s="51">
        <f t="shared" si="1"/>
        <v>0</v>
      </c>
      <c r="G71" s="52">
        <f t="shared" si="2"/>
        <v>0</v>
      </c>
      <c r="H71" s="16"/>
    </row>
    <row r="72" spans="1:8" s="2" customFormat="1" hidden="1" x14ac:dyDescent="0.25">
      <c r="A72" s="1"/>
      <c r="C72" s="16" t="s">
        <v>94</v>
      </c>
      <c r="D72" s="16"/>
      <c r="E72" s="35"/>
      <c r="F72" s="51">
        <f t="shared" si="1"/>
        <v>0</v>
      </c>
      <c r="G72" s="52">
        <f t="shared" si="2"/>
        <v>0</v>
      </c>
      <c r="H72" s="16"/>
    </row>
    <row r="73" spans="1:8" s="2" customFormat="1" hidden="1" x14ac:dyDescent="0.25">
      <c r="A73" s="1"/>
      <c r="C73" s="16" t="s">
        <v>95</v>
      </c>
      <c r="D73" s="16"/>
      <c r="E73" s="35"/>
      <c r="F73" s="51">
        <f t="shared" si="1"/>
        <v>0</v>
      </c>
      <c r="G73" s="52">
        <f t="shared" si="2"/>
        <v>0</v>
      </c>
      <c r="H73" s="16"/>
    </row>
    <row r="74" spans="1:8" s="2" customFormat="1" hidden="1" x14ac:dyDescent="0.25">
      <c r="A74" s="1"/>
      <c r="C74" s="16" t="s">
        <v>96</v>
      </c>
      <c r="D74" s="16"/>
      <c r="E74" s="35"/>
      <c r="F74" s="51">
        <f t="shared" si="1"/>
        <v>0</v>
      </c>
      <c r="G74" s="52">
        <f t="shared" si="2"/>
        <v>0</v>
      </c>
      <c r="H74" s="16"/>
    </row>
    <row r="75" spans="1:8" s="2" customFormat="1" hidden="1" x14ac:dyDescent="0.25">
      <c r="A75" s="1"/>
      <c r="C75" s="16" t="s">
        <v>97</v>
      </c>
      <c r="D75" s="16"/>
      <c r="E75" s="35"/>
      <c r="F75" s="51">
        <f t="shared" si="1"/>
        <v>0</v>
      </c>
      <c r="G75" s="52">
        <f t="shared" si="2"/>
        <v>0</v>
      </c>
      <c r="H75" s="16"/>
    </row>
    <row r="76" spans="1:8" s="2" customFormat="1" hidden="1" x14ac:dyDescent="0.25">
      <c r="A76" s="1"/>
      <c r="C76" s="16" t="s">
        <v>98</v>
      </c>
      <c r="D76" s="16"/>
      <c r="E76" s="35"/>
      <c r="F76" s="51">
        <f>SUMIF($E$81:$E$88,C76,H88:H95)</f>
        <v>0</v>
      </c>
      <c r="G76" s="52">
        <f t="shared" si="2"/>
        <v>0</v>
      </c>
      <c r="H76" s="16"/>
    </row>
    <row r="77" spans="1:8" s="2" customFormat="1" hidden="1" x14ac:dyDescent="0.25">
      <c r="A77" s="1"/>
      <c r="C77" s="16" t="s">
        <v>99</v>
      </c>
      <c r="D77" s="16"/>
      <c r="E77" s="35"/>
      <c r="F77" s="51">
        <f t="shared" si="1"/>
        <v>0</v>
      </c>
      <c r="G77" s="52">
        <f t="shared" si="2"/>
        <v>0</v>
      </c>
      <c r="H77" s="16"/>
    </row>
    <row r="78" spans="1:8" s="2" customFormat="1" hidden="1" x14ac:dyDescent="0.25">
      <c r="A78" s="1"/>
      <c r="C78" s="16" t="s">
        <v>100</v>
      </c>
      <c r="D78" s="16"/>
      <c r="E78" s="35"/>
      <c r="F78" s="51">
        <f t="shared" si="1"/>
        <v>0</v>
      </c>
      <c r="G78" s="52">
        <f t="shared" si="2"/>
        <v>0</v>
      </c>
      <c r="H78" s="16"/>
    </row>
    <row r="79" spans="1:8" s="2" customFormat="1" x14ac:dyDescent="0.25">
      <c r="A79" s="1"/>
      <c r="E79" s="3"/>
      <c r="G79" s="8"/>
    </row>
    <row r="81" spans="5:8" x14ac:dyDescent="0.25">
      <c r="E81" s="1" t="s">
        <v>101</v>
      </c>
      <c r="F81" s="1" t="s">
        <v>102</v>
      </c>
      <c r="G81" s="53">
        <f t="shared" ref="G81:G88" si="3">SUMIF($H$7:$H$37,F81,$E$7:$E$37)</f>
        <v>0</v>
      </c>
      <c r="H81" s="54">
        <f t="shared" ref="H81:H88" si="4">SUMIF($H$7:$H$40,F81,$F$7:$F$40)</f>
        <v>0</v>
      </c>
    </row>
    <row r="82" spans="5:8" x14ac:dyDescent="0.25">
      <c r="E82" s="1" t="s">
        <v>101</v>
      </c>
      <c r="F82" s="1" t="s">
        <v>103</v>
      </c>
      <c r="G82" s="53">
        <f t="shared" si="3"/>
        <v>0</v>
      </c>
      <c r="H82" s="54">
        <f t="shared" si="4"/>
        <v>0</v>
      </c>
    </row>
    <row r="83" spans="5:8" x14ac:dyDescent="0.25">
      <c r="E83" s="1" t="s">
        <v>101</v>
      </c>
      <c r="F83" s="1" t="s">
        <v>104</v>
      </c>
      <c r="G83" s="53">
        <f t="shared" si="3"/>
        <v>0</v>
      </c>
      <c r="H83" s="54">
        <f t="shared" si="4"/>
        <v>0</v>
      </c>
    </row>
    <row r="84" spans="5:8" x14ac:dyDescent="0.25">
      <c r="E84" s="1" t="s">
        <v>93</v>
      </c>
      <c r="F84" s="1" t="s">
        <v>105</v>
      </c>
      <c r="G84" s="53">
        <f t="shared" si="3"/>
        <v>0</v>
      </c>
      <c r="H84" s="54">
        <f t="shared" si="4"/>
        <v>0</v>
      </c>
    </row>
    <row r="85" spans="5:8" x14ac:dyDescent="0.25">
      <c r="E85" s="1" t="s">
        <v>94</v>
      </c>
      <c r="F85" s="1" t="s">
        <v>106</v>
      </c>
      <c r="G85" s="53">
        <f t="shared" si="3"/>
        <v>0</v>
      </c>
      <c r="H85" s="54">
        <f t="shared" si="4"/>
        <v>0</v>
      </c>
    </row>
    <row r="86" spans="5:8" x14ac:dyDescent="0.25">
      <c r="E86" s="1" t="s">
        <v>101</v>
      </c>
      <c r="F86" s="1" t="s">
        <v>107</v>
      </c>
      <c r="G86" s="53">
        <f t="shared" si="3"/>
        <v>0</v>
      </c>
      <c r="H86" s="54">
        <f t="shared" si="4"/>
        <v>0</v>
      </c>
    </row>
    <row r="87" spans="5:8" x14ac:dyDescent="0.25">
      <c r="E87" s="1" t="s">
        <v>94</v>
      </c>
      <c r="F87" s="1" t="s">
        <v>108</v>
      </c>
      <c r="G87" s="53">
        <f t="shared" si="3"/>
        <v>0</v>
      </c>
      <c r="H87" s="54">
        <f t="shared" si="4"/>
        <v>0</v>
      </c>
    </row>
    <row r="88" spans="5:8" x14ac:dyDescent="0.25">
      <c r="E88" s="1" t="s">
        <v>101</v>
      </c>
      <c r="F88" s="1" t="s">
        <v>109</v>
      </c>
      <c r="G88" s="53">
        <f t="shared" si="3"/>
        <v>0</v>
      </c>
      <c r="H88" s="54">
        <f t="shared" si="4"/>
        <v>0</v>
      </c>
    </row>
    <row r="89" spans="5:8" x14ac:dyDescent="0.25">
      <c r="G89" s="53" t="s">
        <v>91</v>
      </c>
      <c r="H89" s="1" t="s">
        <v>91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2025-07-04T06:04:42Z</dcterms:created>
  <dcterms:modified xsi:type="dcterms:W3CDTF">2025-07-04T06:04:46Z</dcterms:modified>
</cp:coreProperties>
</file>