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0CDD4C85-D6D1-494F-847E-33AEE99B0007}" xr6:coauthVersionLast="47" xr6:coauthVersionMax="47" xr10:uidLastSave="{00000000-0000-0000-0000-000000000000}"/>
  <bookViews>
    <workbookView xWindow="-120" yWindow="-120" windowWidth="20730" windowHeight="11040" xr2:uid="{0DAA74DA-71CE-4852-8A4C-E7C9772148E2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Port_G1!$C$6:$H$80</definedName>
    <definedName name="IN" localSheetId="0">#REF!</definedName>
    <definedName name="IN">#REF!</definedName>
    <definedName name="_xlnm.Print_Area" localSheetId="0">Port_G1!$B$2:$H$111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1" l="1"/>
  <c r="G121" i="1"/>
  <c r="H120" i="1"/>
  <c r="G120" i="1"/>
  <c r="H119" i="1"/>
  <c r="G119" i="1"/>
  <c r="H118" i="1"/>
  <c r="G118" i="1"/>
  <c r="H117" i="1"/>
  <c r="G117" i="1"/>
  <c r="H116" i="1"/>
  <c r="H115" i="1"/>
  <c r="G115" i="1"/>
  <c r="H114" i="1"/>
  <c r="F109" i="1" s="1"/>
  <c r="G109" i="1" s="1"/>
  <c r="G114" i="1"/>
  <c r="F108" i="1"/>
  <c r="G108" i="1" s="1"/>
  <c r="F107" i="1"/>
  <c r="F93" i="1"/>
  <c r="G77" i="1" s="1"/>
  <c r="F91" i="1"/>
  <c r="G91" i="1" s="1"/>
  <c r="F81" i="1"/>
  <c r="G81" i="1" s="1"/>
  <c r="G62" i="1"/>
  <c r="G54" i="1"/>
  <c r="G46" i="1"/>
  <c r="G38" i="1"/>
  <c r="G30" i="1"/>
  <c r="G22" i="1"/>
  <c r="G14" i="1"/>
  <c r="F110" i="1" l="1"/>
  <c r="G122" i="1"/>
  <c r="G70" i="1"/>
  <c r="G78" i="1"/>
  <c r="G15" i="1"/>
  <c r="G31" i="1"/>
  <c r="G47" i="1"/>
  <c r="G55" i="1"/>
  <c r="G63" i="1"/>
  <c r="G79" i="1"/>
  <c r="G16" i="1"/>
  <c r="G32" i="1"/>
  <c r="G40" i="1"/>
  <c r="G56" i="1"/>
  <c r="G64" i="1"/>
  <c r="G107" i="1"/>
  <c r="G110" i="1" s="1"/>
  <c r="G10" i="1"/>
  <c r="G18" i="1"/>
  <c r="G26" i="1"/>
  <c r="G34" i="1"/>
  <c r="G42" i="1"/>
  <c r="G50" i="1"/>
  <c r="G58" i="1"/>
  <c r="G66" i="1"/>
  <c r="G74" i="1"/>
  <c r="G85" i="1"/>
  <c r="G8" i="1"/>
  <c r="G24" i="1"/>
  <c r="G48" i="1"/>
  <c r="G72" i="1"/>
  <c r="H122" i="1"/>
  <c r="G11" i="1"/>
  <c r="G27" i="1"/>
  <c r="G35" i="1"/>
  <c r="G43" i="1"/>
  <c r="G51" i="1"/>
  <c r="G59" i="1"/>
  <c r="G67" i="1"/>
  <c r="G75" i="1"/>
  <c r="G89" i="1"/>
  <c r="G12" i="1"/>
  <c r="G28" i="1"/>
  <c r="G44" i="1"/>
  <c r="G52" i="1"/>
  <c r="G60" i="1"/>
  <c r="G68" i="1"/>
  <c r="G76" i="1"/>
  <c r="G7" i="1"/>
  <c r="G23" i="1"/>
  <c r="G39" i="1"/>
  <c r="G71" i="1"/>
  <c r="G9" i="1"/>
  <c r="G17" i="1"/>
  <c r="G25" i="1"/>
  <c r="G33" i="1"/>
  <c r="G41" i="1"/>
  <c r="G49" i="1"/>
  <c r="G57" i="1"/>
  <c r="G65" i="1"/>
  <c r="G73" i="1"/>
  <c r="G19" i="1"/>
  <c r="G116" i="1"/>
  <c r="G20" i="1"/>
  <c r="G36" i="1"/>
  <c r="G13" i="1"/>
  <c r="G21" i="1"/>
  <c r="G29" i="1"/>
  <c r="G37" i="1"/>
  <c r="G45" i="1"/>
  <c r="G53" i="1"/>
  <c r="G61" i="1"/>
  <c r="G69" i="1"/>
</calcChain>
</file>

<file path=xl/sharedStrings.xml><?xml version="1.0" encoding="utf-8"?>
<sst xmlns="http://schemas.openxmlformats.org/spreadsheetml/2006/main" count="283" uniqueCount="198">
  <si>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</si>
  <si>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</si>
  <si>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</si>
  <si>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</si>
  <si>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</si>
  <si>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</si>
  <si>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30-06-2025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</si>
  <si>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</si>
  <si>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</si>
  <si>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</si>
  <si>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</si>
  <si>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</si>
  <si>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</si>
  <si>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</si>
  <si>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</si>
  <si>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</si>
  <si>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</si>
  <si>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</si>
  <si>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</si>
  <si>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</si>
  <si>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</si>
  <si>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</si>
  <si>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</si>
  <si>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</si>
  <si>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</si>
  <si>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</si>
  <si>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</si>
  <si>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</si>
  <si>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</si>
  <si>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</si>
  <si>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</si>
  <si>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</si>
  <si>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</si>
  <si>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</si>
  <si>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</si>
  <si>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</si>
  <si>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</si>
  <si>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</si>
  <si>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</si>
  <si>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</si>
  <si>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</si>
  <si>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</si>
  <si>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</si>
  <si>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</si>
  <si>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</si>
  <si>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</si>
  <si>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</si>
  <si>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</si>
  <si>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</si>
  <si>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</si>
  <si>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</si>
  <si>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</si>
  <si>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</si>
  <si>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</si>
  <si>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</si>
  <si>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</si>
  <si>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</si>
  <si>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</si>
  <si>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</si>
  <si>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</si>
  <si>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</si>
  <si>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</si>
  <si>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</si>
  <si>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</si>
  <si>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</si>
  <si>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</si>
  <si>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</si>
  <si>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</si>
  <si>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</si>
  <si>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</si>
  <si>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</si>
  <si>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</si>
  <si>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</si>
  <si>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</si>
  <si>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</si>
  <si>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</si>
  <si>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</si>
  <si>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</si>
  <si>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</si>
  <si>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</si>
  <si>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</si>
  <si>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</si>
  <si>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</si>
  <si>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</si>
  <si>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</si>
  <si>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</si>
  <si>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</si>
  <si>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</si>
  <si>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</si>
  <si>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</si>
  <si>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</si>
  <si>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</si>
  <si>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</si>
  <si>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</si>
  <si>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</si>
  <si>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</si>
  <si>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</si>
  <si>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</si>
  <si>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</si>
  <si>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</si>
  <si>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</si>
  <si>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</si>
  <si>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</si>
  <si>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</si>
  <si>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</si>
  <si>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</si>
  <si>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</si>
  <si>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</si>
  <si>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</si>
  <si>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</si>
  <si>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</si>
  <si>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</si>
  <si>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</si>
  <si>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</si>
  <si>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</si>
  <si>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</si>
  <si>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</si>
  <si>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IN0020240183</t>
  </si>
  <si>
    <t>6.75 GS 23.12.2029</t>
  </si>
  <si>
    <t>02A</t>
  </si>
  <si>
    <t>IN0020250018</t>
  </si>
  <si>
    <t>6.90 GS 15.04.2065</t>
  </si>
  <si>
    <t>IN0020250026</t>
  </si>
  <si>
    <t>6.33 GS 05.05.2035</t>
  </si>
  <si>
    <t>IN1520220220</t>
  </si>
  <si>
    <t>7.60 GJ SDL 08.02.2035</t>
  </si>
  <si>
    <t>SDL</t>
  </si>
  <si>
    <t>IN1520220279</t>
  </si>
  <si>
    <t>7.71 GJ SDL 08.03.2034</t>
  </si>
  <si>
    <t>NCA</t>
  </si>
  <si>
    <t>IN1520240145</t>
  </si>
  <si>
    <t>7.22 GJ SDL 15.01.2035</t>
  </si>
  <si>
    <t>IN1520240277</t>
  </si>
  <si>
    <t>7.21 GJ SDL 05.03.2035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</si>
  <si>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</si>
  <si>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</si>
  <si>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</si>
  <si>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</si>
  <si>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</si>
  <si>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</si>
  <si>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</si>
  <si>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</si>
  <si>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</si>
  <si>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</si>
  <si>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</si>
  <si>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</si>
  <si>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</si>
  <si>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</si>
  <si>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</si>
  <si>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</si>
  <si>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</si>
  <si>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</si>
  <si>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</si>
  <si>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</si>
  <si>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</si>
  <si>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</si>
  <si>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</si>
  <si>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</si>
  <si>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</si>
  <si>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</si>
  <si>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</si>
  <si>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</si>
  <si>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</si>
  <si>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</si>
  <si>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</si>
  <si>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</si>
  <si>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</si>
  <si>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</si>
  <si>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</si>
  <si>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</si>
  <si>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</si>
  <si>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</si>
  <si>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</si>
  <si>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</si>
  <si>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</si>
  <si>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</si>
  <si>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</si>
  <si>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</si>
  <si>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</si>
  <si>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</si>
  <si>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</si>
  <si>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</si>
  <si>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</si>
  <si>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</si>
  <si>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</si>
  <si>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</si>
  <si>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</si>
  <si>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</si>
  <si>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</si>
  <si>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[ICRA]AAA</t>
  </si>
  <si>
    <t>CARE AAA (CE)</t>
  </si>
  <si>
    <t>AA+ / Equivalent</t>
  </si>
  <si>
    <t>[ICRA]AA+</t>
  </si>
  <si>
    <t>AA / Equivalent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</si>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</sst>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8" fillId="0" borderId="7" xfId="0" applyFont="1" applyBorder="1"/>
    <xf numFmtId="0" fontId="5" fillId="0" borderId="5" xfId="2" applyFont="1" applyBorder="1"/>
    <xf numFmtId="43" fontId="0" fillId="0" borderId="5" xfId="1" applyNumberFormat="1" applyFont="1" applyFill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2" borderId="5" xfId="2" applyFont="1" applyFill="1" applyBorder="1"/>
    <xf numFmtId="9" fontId="3" fillId="2" borderId="5" xfId="1" applyFont="1" applyFill="1" applyBorder="1"/>
    <xf numFmtId="0" fontId="8" fillId="0" borderId="8" xfId="0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9" fontId="5" fillId="0" borderId="0" xfId="1" applyFont="1" applyFill="1" applyBorder="1"/>
    <xf numFmtId="0" fontId="8" fillId="0" borderId="0" xfId="2" applyFont="1"/>
    <xf numFmtId="164" fontId="8" fillId="0" borderId="0" xfId="3" applyFont="1" applyFill="1" applyBorder="1"/>
    <xf numFmtId="10" fontId="5" fillId="0" borderId="0" xfId="1" applyNumberFormat="1" applyFont="1" applyFill="1" applyBorder="1"/>
  </cellXfs>
  <cellStyles count="6">
    <cellStyle name="Comma 2 6" xfId="3" xr:uid="{1CC785C8-C32A-4DBD-BA7F-EBA6BC30CDE7}"/>
    <cellStyle name="Comma 3" xfId="4" xr:uid="{2817277D-1194-4B97-AB54-C8B246FA7346}"/>
    <cellStyle name="Normal" xfId="0" builtinId="0"/>
    <cellStyle name="Normal 2 6" xfId="2" xr:uid="{C4BBDFA4-06AC-4372-8404-E9B5D0CD8B2C}"/>
    <cellStyle name="Percent" xfId="1" builtinId="5"/>
    <cellStyle name="Percent 2 5" xfId="5" xr:uid="{ED26ABDD-49ED-459F-96CA-0D690D5A9FE8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Relationship Id="rId1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F4CA56-D13C-44AC-B657-F0E7195FDBD4}" name="Table134567685789" displayName="Table134567685789" ref="B6:H80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104A6F2B-9FB9-4014-B637-EA0F3C0DE6F4}" name="ISIN No." dataDxfId="6"/>
    <tableColumn id="2" xr3:uid="{67ED2757-C2C7-4A81-843B-420547AD79FA}" name="Name of the Instrument" dataDxfId="5"/>
    <tableColumn id="3" xr3:uid="{B54C1867-7003-47E0-811A-30232D61FB0A}" name="Industry " dataDxfId="4"/>
    <tableColumn id="4" xr3:uid="{69E05790-0841-4D8D-BB9E-6C8423CBB447}" name="Quantity" dataDxfId="3"/>
    <tableColumn id="5" xr3:uid="{68C54655-F195-4AE9-9D8C-29BC888CDA21}" name="Market Value" dataDxfId="2"/>
    <tableColumn id="6" xr3:uid="{06B3F98B-2664-4709-8016-F0CC5EFF8115}" name="% of Portfolio" dataDxfId="1" dataCellStyle="Percent">
      <calculatedColumnFormula>+F7/$F$93</calculatedColumnFormula>
    </tableColumn>
    <tableColumn id="7" xr3:uid="{3B9C0451-55E0-439B-8DAD-A4B02DE4B02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40840-B6D8-4AE3-A8C4-6DC87098C782}">
  <sheetPr>
    <tabColor rgb="FF7030A0"/>
  </sheetPr>
  <dimension ref="A1:H122"/>
  <sheetViews>
    <sheetView showGridLines="0" tabSelected="1" zoomScaleNormal="100" zoomScaleSheetLayoutView="89" workbookViewId="0">
      <selection activeCell="D3" sqref="D3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54" customWidth="1"/>
    <col min="6" max="6" width="29.5703125" style="1" customWidth="1"/>
    <col min="7" max="7" width="20.5703125" style="52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8" s="2" customFormat="1" x14ac:dyDescent="0.25">
      <c r="A4" s="1"/>
      <c r="B4" s="5" t="s">
        <v>5</v>
      </c>
      <c r="D4" s="5" t="s">
        <v>6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2500000</v>
      </c>
      <c r="F7" s="17">
        <v>189811000</v>
      </c>
      <c r="G7" s="18">
        <f t="shared" ref="G7:G70" si="0">+F7/$F$93</f>
        <v>1.0568775322748476E-2</v>
      </c>
      <c r="H7" s="19"/>
    </row>
    <row r="8" spans="1:8" s="2" customFormat="1" x14ac:dyDescent="0.25">
      <c r="A8" s="14"/>
      <c r="B8" s="15" t="s">
        <v>17</v>
      </c>
      <c r="C8" s="16" t="s">
        <v>18</v>
      </c>
      <c r="D8" s="16" t="s">
        <v>16</v>
      </c>
      <c r="E8" s="17">
        <v>500000</v>
      </c>
      <c r="F8" s="17">
        <v>37837100</v>
      </c>
      <c r="G8" s="18">
        <f t="shared" si="0"/>
        <v>2.106789431404747E-3</v>
      </c>
      <c r="H8" s="19"/>
    </row>
    <row r="9" spans="1:8" s="2" customFormat="1" x14ac:dyDescent="0.25">
      <c r="A9" s="14"/>
      <c r="B9" s="15" t="s">
        <v>19</v>
      </c>
      <c r="C9" s="16" t="s">
        <v>20</v>
      </c>
      <c r="D9" s="16" t="s">
        <v>16</v>
      </c>
      <c r="E9" s="17">
        <v>2500000</v>
      </c>
      <c r="F9" s="17">
        <v>67919750</v>
      </c>
      <c r="G9" s="18">
        <f t="shared" si="0"/>
        <v>3.781807048733982E-3</v>
      </c>
      <c r="H9" s="19"/>
    </row>
    <row r="10" spans="1:8" s="2" customFormat="1" x14ac:dyDescent="0.25">
      <c r="A10" s="14"/>
      <c r="B10" s="15" t="s">
        <v>21</v>
      </c>
      <c r="C10" s="16" t="s">
        <v>22</v>
      </c>
      <c r="D10" s="16" t="s">
        <v>16</v>
      </c>
      <c r="E10" s="17">
        <v>5000000</v>
      </c>
      <c r="F10" s="17">
        <v>25953500</v>
      </c>
      <c r="G10" s="18">
        <f t="shared" si="0"/>
        <v>1.4451043951033006E-3</v>
      </c>
      <c r="H10" s="19"/>
    </row>
    <row r="11" spans="1:8" s="2" customFormat="1" x14ac:dyDescent="0.25">
      <c r="A11" s="14"/>
      <c r="B11" s="15" t="s">
        <v>23</v>
      </c>
      <c r="C11" s="16" t="s">
        <v>24</v>
      </c>
      <c r="D11" s="16" t="s">
        <v>16</v>
      </c>
      <c r="E11" s="17">
        <v>2250000</v>
      </c>
      <c r="F11" s="17">
        <v>175405275</v>
      </c>
      <c r="G11" s="18">
        <f t="shared" si="0"/>
        <v>9.766657053068107E-3</v>
      </c>
      <c r="H11" s="19"/>
    </row>
    <row r="12" spans="1:8" s="2" customFormat="1" x14ac:dyDescent="0.25">
      <c r="A12" s="14"/>
      <c r="B12" s="15" t="s">
        <v>25</v>
      </c>
      <c r="C12" s="16" t="s">
        <v>26</v>
      </c>
      <c r="D12" s="16" t="s">
        <v>16</v>
      </c>
      <c r="E12" s="17">
        <v>26000</v>
      </c>
      <c r="F12" s="17">
        <v>1905150</v>
      </c>
      <c r="G12" s="18">
        <f t="shared" si="0"/>
        <v>1.0607974409351545E-4</v>
      </c>
      <c r="H12" s="19"/>
    </row>
    <row r="13" spans="1:8" s="2" customFormat="1" x14ac:dyDescent="0.25">
      <c r="A13" s="14"/>
      <c r="B13" s="15" t="s">
        <v>27</v>
      </c>
      <c r="C13" s="16" t="s">
        <v>28</v>
      </c>
      <c r="D13" s="16" t="s">
        <v>16</v>
      </c>
      <c r="E13" s="17">
        <v>2500000</v>
      </c>
      <c r="F13" s="17">
        <v>70683000</v>
      </c>
      <c r="G13" s="18">
        <f t="shared" si="0"/>
        <v>3.9356662476770611E-3</v>
      </c>
      <c r="H13" s="19"/>
    </row>
    <row r="14" spans="1:8" s="2" customFormat="1" x14ac:dyDescent="0.25">
      <c r="A14" s="14"/>
      <c r="B14" s="15" t="s">
        <v>29</v>
      </c>
      <c r="C14" s="16" t="s">
        <v>30</v>
      </c>
      <c r="D14" s="16" t="s">
        <v>16</v>
      </c>
      <c r="E14" s="17">
        <v>2500000</v>
      </c>
      <c r="F14" s="17">
        <v>65266750</v>
      </c>
      <c r="G14" s="18">
        <f t="shared" si="0"/>
        <v>3.6340866272028182E-3</v>
      </c>
      <c r="H14" s="19"/>
    </row>
    <row r="15" spans="1:8" s="2" customFormat="1" x14ac:dyDescent="0.25">
      <c r="A15" s="14"/>
      <c r="B15" s="15" t="s">
        <v>31</v>
      </c>
      <c r="C15" s="16" t="s">
        <v>32</v>
      </c>
      <c r="D15" s="16" t="s">
        <v>16</v>
      </c>
      <c r="E15" s="17">
        <v>8500000</v>
      </c>
      <c r="F15" s="17">
        <v>70907850</v>
      </c>
      <c r="G15" s="18">
        <f t="shared" si="0"/>
        <v>3.9481860127661235E-3</v>
      </c>
      <c r="H15" s="19"/>
    </row>
    <row r="16" spans="1:8" s="2" customFormat="1" x14ac:dyDescent="0.25">
      <c r="A16" s="14"/>
      <c r="B16" s="15" t="s">
        <v>33</v>
      </c>
      <c r="C16" s="16" t="s">
        <v>34</v>
      </c>
      <c r="D16" s="16" t="s">
        <v>16</v>
      </c>
      <c r="E16" s="17">
        <v>1500000</v>
      </c>
      <c r="F16" s="17">
        <v>82625400</v>
      </c>
      <c r="G16" s="18">
        <f t="shared" si="0"/>
        <v>4.6006252985981953E-3</v>
      </c>
      <c r="H16" s="19"/>
    </row>
    <row r="17" spans="1:8" s="2" customFormat="1" x14ac:dyDescent="0.25">
      <c r="A17" s="14"/>
      <c r="B17" s="15" t="s">
        <v>35</v>
      </c>
      <c r="C17" s="16" t="s">
        <v>36</v>
      </c>
      <c r="D17" s="16" t="s">
        <v>16</v>
      </c>
      <c r="E17" s="17">
        <v>2100000</v>
      </c>
      <c r="F17" s="17">
        <v>58578870</v>
      </c>
      <c r="G17" s="18">
        <f t="shared" si="0"/>
        <v>3.2617019861361624E-3</v>
      </c>
      <c r="H17" s="19"/>
    </row>
    <row r="18" spans="1:8" s="2" customFormat="1" x14ac:dyDescent="0.25">
      <c r="A18" s="14"/>
      <c r="B18" s="15" t="s">
        <v>37</v>
      </c>
      <c r="C18" s="16" t="s">
        <v>38</v>
      </c>
      <c r="D18" s="16" t="s">
        <v>16</v>
      </c>
      <c r="E18" s="17">
        <v>600000</v>
      </c>
      <c r="F18" s="17">
        <v>64343880</v>
      </c>
      <c r="G18" s="18">
        <f t="shared" si="0"/>
        <v>3.5827007450247314E-3</v>
      </c>
      <c r="H18" s="19"/>
    </row>
    <row r="19" spans="1:8" s="2" customFormat="1" x14ac:dyDescent="0.25">
      <c r="A19" s="14"/>
      <c r="B19" s="15" t="s">
        <v>39</v>
      </c>
      <c r="C19" s="16" t="s">
        <v>40</v>
      </c>
      <c r="D19" s="16" t="s">
        <v>16</v>
      </c>
      <c r="E19" s="17">
        <v>520500</v>
      </c>
      <c r="F19" s="17">
        <v>57425932.200000003</v>
      </c>
      <c r="G19" s="18">
        <f t="shared" si="0"/>
        <v>3.1975058090478801E-3</v>
      </c>
      <c r="H19" s="19"/>
    </row>
    <row r="20" spans="1:8" s="2" customFormat="1" x14ac:dyDescent="0.25">
      <c r="A20" s="14"/>
      <c r="B20" s="15" t="s">
        <v>41</v>
      </c>
      <c r="C20" s="16" t="s">
        <v>42</v>
      </c>
      <c r="D20" s="16" t="s">
        <v>16</v>
      </c>
      <c r="E20" s="17">
        <v>332800</v>
      </c>
      <c r="F20" s="17">
        <v>36985062.399999999</v>
      </c>
      <c r="G20" s="18">
        <f t="shared" si="0"/>
        <v>2.0593475341441356E-3</v>
      </c>
      <c r="H20" s="19"/>
    </row>
    <row r="21" spans="1:8" s="2" customFormat="1" x14ac:dyDescent="0.25">
      <c r="A21" s="14"/>
      <c r="B21" s="15" t="s">
        <v>43</v>
      </c>
      <c r="C21" s="16" t="s">
        <v>44</v>
      </c>
      <c r="D21" s="16" t="s">
        <v>16</v>
      </c>
      <c r="E21" s="17">
        <v>200000</v>
      </c>
      <c r="F21" s="17">
        <v>23078180</v>
      </c>
      <c r="G21" s="18">
        <f t="shared" si="0"/>
        <v>1.2850050802005544E-3</v>
      </c>
      <c r="H21" s="19"/>
    </row>
    <row r="22" spans="1:8" s="2" customFormat="1" x14ac:dyDescent="0.25">
      <c r="A22" s="14"/>
      <c r="B22" s="15" t="s">
        <v>45</v>
      </c>
      <c r="C22" s="16" t="s">
        <v>46</v>
      </c>
      <c r="D22" s="16" t="s">
        <v>16</v>
      </c>
      <c r="E22" s="17">
        <v>500000</v>
      </c>
      <c r="F22" s="17">
        <v>56962200</v>
      </c>
      <c r="G22" s="18">
        <f t="shared" si="0"/>
        <v>3.1716849586665859E-3</v>
      </c>
      <c r="H22" s="19"/>
    </row>
    <row r="23" spans="1:8" s="2" customFormat="1" x14ac:dyDescent="0.25">
      <c r="A23" s="14"/>
      <c r="B23" s="15" t="s">
        <v>47</v>
      </c>
      <c r="C23" s="16" t="s">
        <v>48</v>
      </c>
      <c r="D23" s="16" t="s">
        <v>16</v>
      </c>
      <c r="E23" s="17">
        <v>60600</v>
      </c>
      <c r="F23" s="17">
        <v>6612066</v>
      </c>
      <c r="G23" s="18">
        <f t="shared" si="0"/>
        <v>3.6816327806704684E-4</v>
      </c>
      <c r="H23" s="19"/>
    </row>
    <row r="24" spans="1:8" s="2" customFormat="1" x14ac:dyDescent="0.25">
      <c r="A24" s="14"/>
      <c r="B24" s="15" t="s">
        <v>49</v>
      </c>
      <c r="C24" s="16" t="s">
        <v>50</v>
      </c>
      <c r="D24" s="16" t="s">
        <v>16</v>
      </c>
      <c r="E24" s="17">
        <v>163000</v>
      </c>
      <c r="F24" s="17">
        <v>17676746.899999999</v>
      </c>
      <c r="G24" s="18">
        <f t="shared" si="0"/>
        <v>9.8425047243410886E-4</v>
      </c>
      <c r="H24" s="19"/>
    </row>
    <row r="25" spans="1:8" s="2" customFormat="1" x14ac:dyDescent="0.25">
      <c r="A25" s="14"/>
      <c r="B25" s="15" t="s">
        <v>51</v>
      </c>
      <c r="C25" s="16" t="s">
        <v>52</v>
      </c>
      <c r="D25" s="16" t="s">
        <v>16</v>
      </c>
      <c r="E25" s="17">
        <v>50000</v>
      </c>
      <c r="F25" s="17">
        <v>5306615</v>
      </c>
      <c r="G25" s="18">
        <f t="shared" si="0"/>
        <v>2.9547508658258432E-4</v>
      </c>
      <c r="H25" s="19"/>
    </row>
    <row r="26" spans="1:8" s="2" customFormat="1" x14ac:dyDescent="0.25">
      <c r="A26" s="14"/>
      <c r="B26" s="15" t="s">
        <v>53</v>
      </c>
      <c r="C26" s="16" t="s">
        <v>54</v>
      </c>
      <c r="D26" s="16" t="s">
        <v>16</v>
      </c>
      <c r="E26" s="17">
        <v>500000</v>
      </c>
      <c r="F26" s="17">
        <v>47612300</v>
      </c>
      <c r="G26" s="18">
        <f t="shared" si="0"/>
        <v>2.6510776577716639E-3</v>
      </c>
      <c r="H26" s="19"/>
    </row>
    <row r="27" spans="1:8" s="2" customFormat="1" x14ac:dyDescent="0.25">
      <c r="A27" s="14"/>
      <c r="B27" s="15" t="s">
        <v>55</v>
      </c>
      <c r="C27" s="16" t="s">
        <v>56</v>
      </c>
      <c r="D27" s="16" t="s">
        <v>16</v>
      </c>
      <c r="E27" s="17">
        <v>620000</v>
      </c>
      <c r="F27" s="17">
        <v>63736124</v>
      </c>
      <c r="G27" s="18">
        <f t="shared" si="0"/>
        <v>3.548860574460052E-3</v>
      </c>
      <c r="H27" s="19"/>
    </row>
    <row r="28" spans="1:8" s="2" customFormat="1" x14ac:dyDescent="0.25">
      <c r="A28" s="14"/>
      <c r="B28" s="15" t="s">
        <v>57</v>
      </c>
      <c r="C28" s="16" t="s">
        <v>58</v>
      </c>
      <c r="D28" s="16" t="s">
        <v>16</v>
      </c>
      <c r="E28" s="17">
        <v>36700</v>
      </c>
      <c r="F28" s="17">
        <v>3746200.21</v>
      </c>
      <c r="G28" s="18">
        <f t="shared" si="0"/>
        <v>2.0859037850031432E-4</v>
      </c>
      <c r="H28" s="19"/>
    </row>
    <row r="29" spans="1:8" s="2" customFormat="1" x14ac:dyDescent="0.25">
      <c r="A29" s="14"/>
      <c r="B29" s="15" t="s">
        <v>59</v>
      </c>
      <c r="C29" s="16" t="s">
        <v>60</v>
      </c>
      <c r="D29" s="16" t="s">
        <v>16</v>
      </c>
      <c r="E29" s="17">
        <v>28300</v>
      </c>
      <c r="F29" s="17">
        <v>3070182.1</v>
      </c>
      <c r="G29" s="18">
        <f t="shared" si="0"/>
        <v>1.7094933810381959E-4</v>
      </c>
      <c r="H29" s="19"/>
    </row>
    <row r="30" spans="1:8" s="2" customFormat="1" x14ac:dyDescent="0.25">
      <c r="A30" s="14"/>
      <c r="B30" s="15" t="s">
        <v>61</v>
      </c>
      <c r="C30" s="16" t="s">
        <v>62</v>
      </c>
      <c r="D30" s="16" t="s">
        <v>16</v>
      </c>
      <c r="E30" s="17">
        <v>230000</v>
      </c>
      <c r="F30" s="17">
        <v>25037708</v>
      </c>
      <c r="G30" s="18">
        <f t="shared" si="0"/>
        <v>1.3941126196510324E-3</v>
      </c>
      <c r="H30" s="19"/>
    </row>
    <row r="31" spans="1:8" s="2" customFormat="1" x14ac:dyDescent="0.25">
      <c r="A31" s="14"/>
      <c r="B31" s="15" t="s">
        <v>63</v>
      </c>
      <c r="C31" s="16" t="s">
        <v>64</v>
      </c>
      <c r="D31" s="16" t="s">
        <v>16</v>
      </c>
      <c r="E31" s="17">
        <v>170000</v>
      </c>
      <c r="F31" s="17">
        <v>18515193</v>
      </c>
      <c r="G31" s="18">
        <f t="shared" si="0"/>
        <v>1.0309355878970416E-3</v>
      </c>
      <c r="H31" s="19"/>
    </row>
    <row r="32" spans="1:8" s="2" customFormat="1" x14ac:dyDescent="0.25">
      <c r="A32" s="14"/>
      <c r="B32" s="15" t="s">
        <v>65</v>
      </c>
      <c r="C32" s="16" t="s">
        <v>66</v>
      </c>
      <c r="D32" s="16" t="s">
        <v>16</v>
      </c>
      <c r="E32" s="17">
        <v>1000000</v>
      </c>
      <c r="F32" s="17">
        <v>107332400</v>
      </c>
      <c r="G32" s="18">
        <f t="shared" si="0"/>
        <v>5.9763239245953538E-3</v>
      </c>
      <c r="H32" s="19"/>
    </row>
    <row r="33" spans="1:8" s="2" customFormat="1" x14ac:dyDescent="0.25">
      <c r="A33" s="14"/>
      <c r="B33" s="15" t="s">
        <v>67</v>
      </c>
      <c r="C33" s="16" t="s">
        <v>68</v>
      </c>
      <c r="D33" s="16" t="s">
        <v>16</v>
      </c>
      <c r="E33" s="17">
        <v>500000</v>
      </c>
      <c r="F33" s="17">
        <v>51109650</v>
      </c>
      <c r="G33" s="18">
        <f t="shared" si="0"/>
        <v>2.845811926992175E-3</v>
      </c>
      <c r="H33" s="19"/>
    </row>
    <row r="34" spans="1:8" s="2" customFormat="1" x14ac:dyDescent="0.25">
      <c r="A34" s="14"/>
      <c r="B34" s="15" t="s">
        <v>69</v>
      </c>
      <c r="C34" s="16" t="s">
        <v>70</v>
      </c>
      <c r="D34" s="16" t="s">
        <v>16</v>
      </c>
      <c r="E34" s="17">
        <v>170000</v>
      </c>
      <c r="F34" s="17">
        <v>16727966</v>
      </c>
      <c r="G34" s="18">
        <f t="shared" si="0"/>
        <v>9.314218578511022E-4</v>
      </c>
      <c r="H34" s="19"/>
    </row>
    <row r="35" spans="1:8" s="2" customFormat="1" x14ac:dyDescent="0.25">
      <c r="A35" s="14"/>
      <c r="B35" s="15" t="s">
        <v>71</v>
      </c>
      <c r="C35" s="16" t="s">
        <v>72</v>
      </c>
      <c r="D35" s="16" t="s">
        <v>16</v>
      </c>
      <c r="E35" s="17">
        <v>500000</v>
      </c>
      <c r="F35" s="17">
        <v>47919850</v>
      </c>
      <c r="G35" s="18">
        <f t="shared" si="0"/>
        <v>2.6682022019261717E-3</v>
      </c>
      <c r="H35" s="19"/>
    </row>
    <row r="36" spans="1:8" s="2" customFormat="1" x14ac:dyDescent="0.25">
      <c r="A36" s="14"/>
      <c r="B36" s="15" t="s">
        <v>73</v>
      </c>
      <c r="C36" s="16" t="s">
        <v>74</v>
      </c>
      <c r="D36" s="16" t="s">
        <v>16</v>
      </c>
      <c r="E36" s="17">
        <v>425400</v>
      </c>
      <c r="F36" s="17">
        <v>41880587.460000001</v>
      </c>
      <c r="G36" s="18">
        <f t="shared" si="0"/>
        <v>2.3319329187953138E-3</v>
      </c>
      <c r="H36" s="19"/>
    </row>
    <row r="37" spans="1:8" s="2" customFormat="1" x14ac:dyDescent="0.25">
      <c r="A37" s="14"/>
      <c r="B37" s="15" t="s">
        <v>75</v>
      </c>
      <c r="C37" s="16" t="s">
        <v>76</v>
      </c>
      <c r="D37" s="16" t="s">
        <v>16</v>
      </c>
      <c r="E37" s="17">
        <v>500000</v>
      </c>
      <c r="F37" s="17">
        <v>47724950</v>
      </c>
      <c r="G37" s="18">
        <f t="shared" si="0"/>
        <v>2.6573500684333624E-3</v>
      </c>
      <c r="H37" s="19"/>
    </row>
    <row r="38" spans="1:8" s="2" customFormat="1" x14ac:dyDescent="0.25">
      <c r="A38" s="14"/>
      <c r="B38" s="15" t="s">
        <v>77</v>
      </c>
      <c r="C38" s="16" t="s">
        <v>78</v>
      </c>
      <c r="D38" s="16" t="s">
        <v>16</v>
      </c>
      <c r="E38" s="17">
        <v>420000</v>
      </c>
      <c r="F38" s="17">
        <v>41863920</v>
      </c>
      <c r="G38" s="18">
        <f t="shared" si="0"/>
        <v>2.331004865943051E-3</v>
      </c>
      <c r="H38" s="19"/>
    </row>
    <row r="39" spans="1:8" s="2" customFormat="1" x14ac:dyDescent="0.25">
      <c r="A39" s="14"/>
      <c r="B39" s="15" t="s">
        <v>79</v>
      </c>
      <c r="C39" s="16" t="s">
        <v>80</v>
      </c>
      <c r="D39" s="16" t="s">
        <v>16</v>
      </c>
      <c r="E39" s="17">
        <v>596400</v>
      </c>
      <c r="F39" s="17">
        <v>58552464.600000001</v>
      </c>
      <c r="G39" s="18">
        <f t="shared" si="0"/>
        <v>3.2602317197137354E-3</v>
      </c>
      <c r="H39" s="19"/>
    </row>
    <row r="40" spans="1:8" s="2" customFormat="1" x14ac:dyDescent="0.25">
      <c r="A40" s="14"/>
      <c r="B40" s="15" t="s">
        <v>81</v>
      </c>
      <c r="C40" s="16" t="s">
        <v>82</v>
      </c>
      <c r="D40" s="16" t="s">
        <v>16</v>
      </c>
      <c r="E40" s="17">
        <v>1500000</v>
      </c>
      <c r="F40" s="17">
        <v>152025300</v>
      </c>
      <c r="G40" s="18">
        <f t="shared" si="0"/>
        <v>8.4648478701099209E-3</v>
      </c>
      <c r="H40" s="19"/>
    </row>
    <row r="41" spans="1:8" s="2" customFormat="1" x14ac:dyDescent="0.25">
      <c r="A41" s="14"/>
      <c r="B41" s="15" t="s">
        <v>83</v>
      </c>
      <c r="C41" s="16" t="s">
        <v>84</v>
      </c>
      <c r="D41" s="16" t="s">
        <v>16</v>
      </c>
      <c r="E41" s="17">
        <v>350000</v>
      </c>
      <c r="F41" s="17">
        <v>36293810</v>
      </c>
      <c r="G41" s="18">
        <f t="shared" si="0"/>
        <v>2.0208582405472912E-3</v>
      </c>
      <c r="H41" s="19"/>
    </row>
    <row r="42" spans="1:8" s="2" customFormat="1" x14ac:dyDescent="0.25">
      <c r="A42" s="14"/>
      <c r="B42" s="15" t="s">
        <v>85</v>
      </c>
      <c r="C42" s="16" t="s">
        <v>86</v>
      </c>
      <c r="D42" s="16" t="s">
        <v>16</v>
      </c>
      <c r="E42" s="17">
        <v>1000000</v>
      </c>
      <c r="F42" s="17">
        <v>106674300</v>
      </c>
      <c r="G42" s="18">
        <f t="shared" si="0"/>
        <v>5.9396805738943887E-3</v>
      </c>
      <c r="H42" s="19"/>
    </row>
    <row r="43" spans="1:8" s="2" customFormat="1" x14ac:dyDescent="0.25">
      <c r="A43" s="14"/>
      <c r="B43" s="15" t="s">
        <v>87</v>
      </c>
      <c r="C43" s="16" t="s">
        <v>88</v>
      </c>
      <c r="D43" s="16" t="s">
        <v>16</v>
      </c>
      <c r="E43" s="17">
        <v>1500000</v>
      </c>
      <c r="F43" s="17">
        <v>157465800</v>
      </c>
      <c r="G43" s="18">
        <f t="shared" si="0"/>
        <v>8.7677777432121802E-3</v>
      </c>
      <c r="H43" s="19"/>
    </row>
    <row r="44" spans="1:8" s="2" customFormat="1" x14ac:dyDescent="0.25">
      <c r="A44" s="14"/>
      <c r="B44" s="15" t="s">
        <v>89</v>
      </c>
      <c r="C44" s="16" t="s">
        <v>90</v>
      </c>
      <c r="D44" s="16" t="s">
        <v>16</v>
      </c>
      <c r="E44" s="17">
        <v>7145000</v>
      </c>
      <c r="F44" s="17">
        <v>726784398.5</v>
      </c>
      <c r="G44" s="18">
        <f t="shared" si="0"/>
        <v>4.0467733776363833E-2</v>
      </c>
      <c r="H44" s="19"/>
    </row>
    <row r="45" spans="1:8" s="2" customFormat="1" x14ac:dyDescent="0.25">
      <c r="A45" s="14"/>
      <c r="B45" s="15" t="s">
        <v>91</v>
      </c>
      <c r="C45" s="16" t="s">
        <v>92</v>
      </c>
      <c r="D45" s="16" t="s">
        <v>16</v>
      </c>
      <c r="E45" s="17">
        <v>6660000</v>
      </c>
      <c r="F45" s="17">
        <v>686883762</v>
      </c>
      <c r="G45" s="18">
        <f t="shared" si="0"/>
        <v>3.8246045558066911E-2</v>
      </c>
      <c r="H45" s="19"/>
    </row>
    <row r="46" spans="1:8" s="2" customFormat="1" x14ac:dyDescent="0.25">
      <c r="A46" s="14"/>
      <c r="B46" s="15" t="s">
        <v>93</v>
      </c>
      <c r="C46" s="16" t="s">
        <v>94</v>
      </c>
      <c r="D46" s="16" t="s">
        <v>16</v>
      </c>
      <c r="E46" s="17">
        <v>1000000</v>
      </c>
      <c r="F46" s="17">
        <v>104535200</v>
      </c>
      <c r="G46" s="18">
        <f t="shared" si="0"/>
        <v>5.8205743719730498E-3</v>
      </c>
      <c r="H46" s="19"/>
    </row>
    <row r="47" spans="1:8" s="2" customFormat="1" x14ac:dyDescent="0.25">
      <c r="A47" s="14"/>
      <c r="B47" s="15" t="s">
        <v>95</v>
      </c>
      <c r="C47" s="16" t="s">
        <v>96</v>
      </c>
      <c r="D47" s="16" t="s">
        <v>16</v>
      </c>
      <c r="E47" s="17">
        <v>3491000</v>
      </c>
      <c r="F47" s="17">
        <v>364215331.80000001</v>
      </c>
      <c r="G47" s="18">
        <f t="shared" si="0"/>
        <v>2.0279699337206424E-2</v>
      </c>
      <c r="H47" s="19"/>
    </row>
    <row r="48" spans="1:8" s="2" customFormat="1" x14ac:dyDescent="0.25">
      <c r="A48" s="14"/>
      <c r="B48" s="15" t="s">
        <v>97</v>
      </c>
      <c r="C48" s="16" t="s">
        <v>98</v>
      </c>
      <c r="D48" s="16" t="s">
        <v>16</v>
      </c>
      <c r="E48" s="17">
        <v>500000</v>
      </c>
      <c r="F48" s="17">
        <v>52683350</v>
      </c>
      <c r="G48" s="18">
        <f t="shared" si="0"/>
        <v>2.9334363624854247E-3</v>
      </c>
      <c r="H48" s="19"/>
    </row>
    <row r="49" spans="1:8" s="2" customFormat="1" x14ac:dyDescent="0.25">
      <c r="A49" s="14"/>
      <c r="B49" s="15" t="s">
        <v>99</v>
      </c>
      <c r="C49" s="16" t="s">
        <v>100</v>
      </c>
      <c r="D49" s="16" t="s">
        <v>16</v>
      </c>
      <c r="E49" s="17">
        <v>1500000</v>
      </c>
      <c r="F49" s="17">
        <v>156814050</v>
      </c>
      <c r="G49" s="18">
        <f t="shared" si="0"/>
        <v>8.731487963817933E-3</v>
      </c>
      <c r="H49" s="19"/>
    </row>
    <row r="50" spans="1:8" s="2" customFormat="1" x14ac:dyDescent="0.25">
      <c r="A50" s="14"/>
      <c r="B50" s="15" t="s">
        <v>101</v>
      </c>
      <c r="C50" s="16" t="s">
        <v>102</v>
      </c>
      <c r="D50" s="16" t="s">
        <v>16</v>
      </c>
      <c r="E50" s="17">
        <v>3000000</v>
      </c>
      <c r="F50" s="17">
        <v>314724900</v>
      </c>
      <c r="G50" s="18">
        <f t="shared" si="0"/>
        <v>1.7524046322786785E-2</v>
      </c>
      <c r="H50" s="19"/>
    </row>
    <row r="51" spans="1:8" s="2" customFormat="1" x14ac:dyDescent="0.25">
      <c r="A51" s="14"/>
      <c r="B51" s="15" t="s">
        <v>103</v>
      </c>
      <c r="C51" s="16" t="s">
        <v>104</v>
      </c>
      <c r="D51" s="16" t="s">
        <v>16</v>
      </c>
      <c r="E51" s="17">
        <v>19898200</v>
      </c>
      <c r="F51" s="17">
        <v>2049596182.6199999</v>
      </c>
      <c r="G51" s="18">
        <f t="shared" si="0"/>
        <v>0.11412258276113468</v>
      </c>
      <c r="H51" s="19"/>
    </row>
    <row r="52" spans="1:8" s="2" customFormat="1" x14ac:dyDescent="0.25">
      <c r="A52" s="14"/>
      <c r="B52" s="15" t="s">
        <v>105</v>
      </c>
      <c r="C52" s="16" t="s">
        <v>106</v>
      </c>
      <c r="D52" s="16" t="s">
        <v>16</v>
      </c>
      <c r="E52" s="17">
        <v>940000</v>
      </c>
      <c r="F52" s="17">
        <v>97363320</v>
      </c>
      <c r="G52" s="18">
        <f t="shared" si="0"/>
        <v>5.4212403588667843E-3</v>
      </c>
      <c r="H52" s="19"/>
    </row>
    <row r="53" spans="1:8" s="2" customFormat="1" x14ac:dyDescent="0.25">
      <c r="A53" s="14"/>
      <c r="B53" s="15" t="s">
        <v>107</v>
      </c>
      <c r="C53" s="16" t="s">
        <v>108</v>
      </c>
      <c r="D53" s="16" t="s">
        <v>16</v>
      </c>
      <c r="E53" s="17">
        <v>500000</v>
      </c>
      <c r="F53" s="17">
        <v>51655600</v>
      </c>
      <c r="G53" s="18">
        <f t="shared" si="0"/>
        <v>2.8762107072918125E-3</v>
      </c>
      <c r="H53" s="19"/>
    </row>
    <row r="54" spans="1:8" s="2" customFormat="1" x14ac:dyDescent="0.25">
      <c r="A54" s="14"/>
      <c r="B54" s="15" t="s">
        <v>109</v>
      </c>
      <c r="C54" s="16" t="s">
        <v>110</v>
      </c>
      <c r="D54" s="16" t="s">
        <v>16</v>
      </c>
      <c r="E54" s="17">
        <v>6000000</v>
      </c>
      <c r="F54" s="17">
        <v>602765400</v>
      </c>
      <c r="G54" s="18">
        <f t="shared" si="0"/>
        <v>3.3562291357859209E-2</v>
      </c>
      <c r="H54" s="19"/>
    </row>
    <row r="55" spans="1:8" s="2" customFormat="1" x14ac:dyDescent="0.25">
      <c r="A55" s="1"/>
      <c r="B55" s="15" t="s">
        <v>111</v>
      </c>
      <c r="C55" s="16" t="s">
        <v>112</v>
      </c>
      <c r="D55" s="16" t="s">
        <v>16</v>
      </c>
      <c r="E55" s="17">
        <v>44275000</v>
      </c>
      <c r="F55" s="17">
        <v>4552351072.5</v>
      </c>
      <c r="G55" s="18">
        <f t="shared" si="0"/>
        <v>0.25347727832172828</v>
      </c>
      <c r="H55" s="19"/>
    </row>
    <row r="56" spans="1:8" s="2" customFormat="1" x14ac:dyDescent="0.25">
      <c r="A56" s="1"/>
      <c r="B56" s="15" t="s">
        <v>113</v>
      </c>
      <c r="C56" s="16" t="s">
        <v>114</v>
      </c>
      <c r="D56" s="16" t="s">
        <v>16</v>
      </c>
      <c r="E56" s="17">
        <v>3800000</v>
      </c>
      <c r="F56" s="17">
        <v>388630560</v>
      </c>
      <c r="G56" s="18">
        <f t="shared" si="0"/>
        <v>2.1639151957441462E-2</v>
      </c>
      <c r="H56" s="19"/>
    </row>
    <row r="57" spans="1:8" s="2" customFormat="1" x14ac:dyDescent="0.25">
      <c r="A57" s="1"/>
      <c r="B57" s="15" t="s">
        <v>115</v>
      </c>
      <c r="C57" s="16" t="s">
        <v>116</v>
      </c>
      <c r="D57" s="16" t="s">
        <v>16</v>
      </c>
      <c r="E57" s="17">
        <v>8500000</v>
      </c>
      <c r="F57" s="17">
        <v>845406600</v>
      </c>
      <c r="G57" s="18">
        <f t="shared" si="0"/>
        <v>4.7072679727564223E-2</v>
      </c>
      <c r="H57" s="19"/>
    </row>
    <row r="58" spans="1:8" s="2" customFormat="1" x14ac:dyDescent="0.25">
      <c r="A58" s="1"/>
      <c r="B58" s="15" t="s">
        <v>117</v>
      </c>
      <c r="C58" s="16" t="s">
        <v>118</v>
      </c>
      <c r="D58" s="16" t="s">
        <v>16</v>
      </c>
      <c r="E58" s="17">
        <v>4000000</v>
      </c>
      <c r="F58" s="17">
        <v>411511200</v>
      </c>
      <c r="G58" s="18">
        <f t="shared" si="0"/>
        <v>2.2913157907574446E-2</v>
      </c>
      <c r="H58" s="19"/>
    </row>
    <row r="59" spans="1:8" s="2" customFormat="1" x14ac:dyDescent="0.25">
      <c r="A59" s="20" t="s">
        <v>119</v>
      </c>
      <c r="B59" s="15" t="s">
        <v>120</v>
      </c>
      <c r="C59" s="16" t="s">
        <v>121</v>
      </c>
      <c r="D59" s="16" t="s">
        <v>16</v>
      </c>
      <c r="E59" s="17">
        <v>2500000</v>
      </c>
      <c r="F59" s="17">
        <v>243595500</v>
      </c>
      <c r="G59" s="18">
        <f t="shared" si="0"/>
        <v>1.356352429065005E-2</v>
      </c>
      <c r="H59" s="19"/>
    </row>
    <row r="60" spans="1:8" s="2" customFormat="1" x14ac:dyDescent="0.25">
      <c r="A60" s="1"/>
      <c r="B60" s="15" t="s">
        <v>122</v>
      </c>
      <c r="C60" s="16" t="s">
        <v>123</v>
      </c>
      <c r="D60" s="16" t="s">
        <v>16</v>
      </c>
      <c r="E60" s="17">
        <v>1000000</v>
      </c>
      <c r="F60" s="17">
        <v>100090600</v>
      </c>
      <c r="G60" s="18">
        <f t="shared" si="0"/>
        <v>5.5730967294787383E-3</v>
      </c>
      <c r="H60" s="19"/>
    </row>
    <row r="61" spans="1:8" s="2" customFormat="1" x14ac:dyDescent="0.25">
      <c r="A61" s="1"/>
      <c r="B61" s="15" t="s">
        <v>124</v>
      </c>
      <c r="C61" s="16" t="s">
        <v>125</v>
      </c>
      <c r="D61" s="16" t="s">
        <v>126</v>
      </c>
      <c r="E61" s="17">
        <v>500000</v>
      </c>
      <c r="F61" s="17">
        <v>52749600</v>
      </c>
      <c r="G61" s="18">
        <f t="shared" si="0"/>
        <v>2.9371251969846483E-3</v>
      </c>
      <c r="H61" s="19"/>
    </row>
    <row r="62" spans="1:8" s="2" customFormat="1" x14ac:dyDescent="0.25">
      <c r="A62" s="1"/>
      <c r="B62" s="15" t="s">
        <v>127</v>
      </c>
      <c r="C62" s="16" t="s">
        <v>128</v>
      </c>
      <c r="D62" s="16" t="s">
        <v>126</v>
      </c>
      <c r="E62" s="17">
        <v>500000</v>
      </c>
      <c r="F62" s="17">
        <v>53176200</v>
      </c>
      <c r="G62" s="18">
        <f t="shared" si="0"/>
        <v>2.9608785071336095E-3</v>
      </c>
      <c r="H62" s="19"/>
    </row>
    <row r="63" spans="1:8" s="2" customFormat="1" x14ac:dyDescent="0.25">
      <c r="A63" s="21" t="s">
        <v>129</v>
      </c>
      <c r="B63" s="15" t="s">
        <v>130</v>
      </c>
      <c r="C63" s="16" t="s">
        <v>131</v>
      </c>
      <c r="D63" s="16" t="s">
        <v>126</v>
      </c>
      <c r="E63" s="17">
        <v>4000000</v>
      </c>
      <c r="F63" s="17">
        <v>411379200</v>
      </c>
      <c r="G63" s="18">
        <f t="shared" si="0"/>
        <v>2.2905808078836371E-2</v>
      </c>
      <c r="H63" s="19"/>
    </row>
    <row r="64" spans="1:8" s="2" customFormat="1" x14ac:dyDescent="0.25">
      <c r="A64" s="1"/>
      <c r="B64" s="15" t="s">
        <v>132</v>
      </c>
      <c r="C64" s="16" t="s">
        <v>133</v>
      </c>
      <c r="D64" s="16" t="s">
        <v>126</v>
      </c>
      <c r="E64" s="17">
        <v>1845700</v>
      </c>
      <c r="F64" s="17">
        <v>189728362.36000001</v>
      </c>
      <c r="G64" s="18">
        <f t="shared" si="0"/>
        <v>1.0564174015920306E-2</v>
      </c>
      <c r="H64" s="19"/>
    </row>
    <row r="65" spans="1:8" s="2" customFormat="1" x14ac:dyDescent="0.25">
      <c r="A65" s="1"/>
      <c r="B65" s="15" t="s">
        <v>134</v>
      </c>
      <c r="C65" s="16" t="s">
        <v>135</v>
      </c>
      <c r="D65" s="16" t="s">
        <v>126</v>
      </c>
      <c r="E65" s="17">
        <v>130000</v>
      </c>
      <c r="F65" s="17">
        <v>13964730</v>
      </c>
      <c r="G65" s="18">
        <f t="shared" si="0"/>
        <v>7.7756343843531377E-4</v>
      </c>
      <c r="H65" s="19"/>
    </row>
    <row r="66" spans="1:8" s="2" customFormat="1" x14ac:dyDescent="0.25">
      <c r="A66" s="1"/>
      <c r="B66" s="15" t="s">
        <v>136</v>
      </c>
      <c r="C66" s="16" t="s">
        <v>137</v>
      </c>
      <c r="D66" s="16" t="s">
        <v>126</v>
      </c>
      <c r="E66" s="17">
        <v>190000</v>
      </c>
      <c r="F66" s="17">
        <v>19151069</v>
      </c>
      <c r="G66" s="18">
        <f t="shared" si="0"/>
        <v>1.0663414947050137E-3</v>
      </c>
      <c r="H66" s="19"/>
    </row>
    <row r="67" spans="1:8" s="2" customFormat="1" x14ac:dyDescent="0.25">
      <c r="A67" s="1"/>
      <c r="B67" s="15" t="s">
        <v>138</v>
      </c>
      <c r="C67" s="16" t="s">
        <v>139</v>
      </c>
      <c r="D67" s="16" t="s">
        <v>126</v>
      </c>
      <c r="E67" s="17">
        <v>1500000</v>
      </c>
      <c r="F67" s="17">
        <v>152830050</v>
      </c>
      <c r="G67" s="18">
        <f t="shared" si="0"/>
        <v>8.5096567691778455E-3</v>
      </c>
      <c r="H67" s="19"/>
    </row>
    <row r="68" spans="1:8" s="2" customFormat="1" x14ac:dyDescent="0.25">
      <c r="A68" s="1"/>
      <c r="B68" s="15" t="s">
        <v>140</v>
      </c>
      <c r="C68" s="16" t="s">
        <v>141</v>
      </c>
      <c r="D68" s="16" t="s">
        <v>126</v>
      </c>
      <c r="E68" s="17">
        <v>8500000</v>
      </c>
      <c r="F68" s="17">
        <v>906528400</v>
      </c>
      <c r="G68" s="18">
        <f t="shared" si="0"/>
        <v>5.0475973380313365E-2</v>
      </c>
      <c r="H68" s="19"/>
    </row>
    <row r="69" spans="1:8" s="2" customFormat="1" x14ac:dyDescent="0.25">
      <c r="A69" s="1"/>
      <c r="B69" s="15" t="s">
        <v>142</v>
      </c>
      <c r="C69" s="16" t="s">
        <v>143</v>
      </c>
      <c r="D69" s="16" t="s">
        <v>126</v>
      </c>
      <c r="E69" s="17">
        <v>2000000</v>
      </c>
      <c r="F69" s="17">
        <v>209466000</v>
      </c>
      <c r="G69" s="18">
        <f t="shared" si="0"/>
        <v>1.1663175957952028E-2</v>
      </c>
      <c r="H69" s="19"/>
    </row>
    <row r="70" spans="1:8" s="2" customFormat="1" x14ac:dyDescent="0.25">
      <c r="A70" s="1"/>
      <c r="B70" s="15" t="s">
        <v>144</v>
      </c>
      <c r="C70" s="16" t="s">
        <v>145</v>
      </c>
      <c r="D70" s="16" t="s">
        <v>126</v>
      </c>
      <c r="E70" s="17">
        <v>500000</v>
      </c>
      <c r="F70" s="17">
        <v>52296500</v>
      </c>
      <c r="G70" s="18">
        <f t="shared" si="0"/>
        <v>2.9118963530359978E-3</v>
      </c>
      <c r="H70" s="19"/>
    </row>
    <row r="71" spans="1:8" s="2" customFormat="1" x14ac:dyDescent="0.25">
      <c r="A71" s="1"/>
      <c r="B71" s="15" t="s">
        <v>146</v>
      </c>
      <c r="C71" s="16" t="s">
        <v>147</v>
      </c>
      <c r="D71" s="16" t="s">
        <v>126</v>
      </c>
      <c r="E71" s="17">
        <v>2500000</v>
      </c>
      <c r="F71" s="17">
        <v>258212000</v>
      </c>
      <c r="G71" s="18">
        <f t="shared" ref="G71:G75" si="1">+F71/$F$93</f>
        <v>1.4377378622090025E-2</v>
      </c>
      <c r="H71" s="19"/>
    </row>
    <row r="72" spans="1:8" s="2" customFormat="1" x14ac:dyDescent="0.25">
      <c r="A72" s="1"/>
      <c r="B72" s="15" t="s">
        <v>148</v>
      </c>
      <c r="C72" s="16" t="s">
        <v>149</v>
      </c>
      <c r="D72" s="16" t="s">
        <v>126</v>
      </c>
      <c r="E72" s="17">
        <v>2500000</v>
      </c>
      <c r="F72" s="17">
        <v>257904500</v>
      </c>
      <c r="G72" s="18">
        <f t="shared" si="1"/>
        <v>1.4360256861961554E-2</v>
      </c>
      <c r="H72" s="19"/>
    </row>
    <row r="73" spans="1:8" s="2" customFormat="1" x14ac:dyDescent="0.25">
      <c r="A73" s="1"/>
      <c r="B73" s="15" t="s">
        <v>150</v>
      </c>
      <c r="C73" s="16" t="s">
        <v>151</v>
      </c>
      <c r="D73" s="16" t="s">
        <v>126</v>
      </c>
      <c r="E73" s="17">
        <v>8000000</v>
      </c>
      <c r="F73" s="17">
        <v>815818400</v>
      </c>
      <c r="G73" s="18">
        <f t="shared" si="1"/>
        <v>4.5425193343716364E-2</v>
      </c>
      <c r="H73" s="19"/>
    </row>
    <row r="74" spans="1:8" s="2" customFormat="1" x14ac:dyDescent="0.25">
      <c r="A74" s="1"/>
      <c r="B74" s="15" t="s">
        <v>152</v>
      </c>
      <c r="C74" s="16" t="s">
        <v>153</v>
      </c>
      <c r="D74" s="16" t="s">
        <v>126</v>
      </c>
      <c r="E74" s="17">
        <v>555100</v>
      </c>
      <c r="F74" s="17">
        <v>57638197.890000001</v>
      </c>
      <c r="G74" s="18">
        <f t="shared" si="1"/>
        <v>3.2093248732029513E-3</v>
      </c>
      <c r="H74" s="19"/>
    </row>
    <row r="75" spans="1:8" s="2" customFormat="1" x14ac:dyDescent="0.25">
      <c r="A75" s="1"/>
      <c r="B75" s="15" t="s">
        <v>154</v>
      </c>
      <c r="C75" s="16" t="s">
        <v>155</v>
      </c>
      <c r="D75" s="16" t="s">
        <v>126</v>
      </c>
      <c r="E75" s="17">
        <v>1000000</v>
      </c>
      <c r="F75" s="17">
        <v>102823800</v>
      </c>
      <c r="G75" s="18">
        <f t="shared" si="1"/>
        <v>5.7252827287734894E-3</v>
      </c>
      <c r="H75" s="19"/>
    </row>
    <row r="76" spans="1:8" s="2" customFormat="1" x14ac:dyDescent="0.25">
      <c r="A76" s="1"/>
      <c r="B76" s="15" t="s">
        <v>156</v>
      </c>
      <c r="C76" s="16" t="s">
        <v>157</v>
      </c>
      <c r="D76" s="16" t="s">
        <v>126</v>
      </c>
      <c r="E76" s="17">
        <v>60000</v>
      </c>
      <c r="F76" s="17">
        <v>6857484</v>
      </c>
      <c r="G76" s="22">
        <f>+F76/$F$93</f>
        <v>3.8182828010675102E-4</v>
      </c>
      <c r="H76" s="19"/>
    </row>
    <row r="77" spans="1:8" s="2" customFormat="1" x14ac:dyDescent="0.25">
      <c r="A77" s="1"/>
      <c r="B77" s="15" t="s">
        <v>158</v>
      </c>
      <c r="C77" s="16" t="s">
        <v>159</v>
      </c>
      <c r="D77" s="16" t="s">
        <v>160</v>
      </c>
      <c r="E77" s="17">
        <v>100</v>
      </c>
      <c r="F77" s="17">
        <v>103920000</v>
      </c>
      <c r="G77" s="22">
        <f>+F77/$F$93</f>
        <v>5.7863197156119602E-3</v>
      </c>
      <c r="H77" s="19" t="s">
        <v>161</v>
      </c>
    </row>
    <row r="78" spans="1:8" s="2" customFormat="1" x14ac:dyDescent="0.25">
      <c r="A78" s="1"/>
      <c r="B78" s="15"/>
      <c r="C78" s="16"/>
      <c r="D78" s="16"/>
      <c r="E78" s="17"/>
      <c r="F78" s="17"/>
      <c r="G78" s="22">
        <f>+F78/$F$93</f>
        <v>0</v>
      </c>
      <c r="H78" s="19"/>
    </row>
    <row r="79" spans="1:8" s="2" customFormat="1" x14ac:dyDescent="0.25">
      <c r="A79" s="1"/>
      <c r="B79" s="15"/>
      <c r="C79" s="16"/>
      <c r="D79" s="16"/>
      <c r="E79" s="17"/>
      <c r="F79" s="17"/>
      <c r="G79" s="22">
        <f>+F79/$F$93</f>
        <v>0</v>
      </c>
      <c r="H79" s="19"/>
    </row>
    <row r="80" spans="1:8" s="2" customFormat="1" x14ac:dyDescent="0.25">
      <c r="A80" s="1"/>
      <c r="B80" s="15"/>
      <c r="C80" s="16"/>
      <c r="D80" s="16"/>
      <c r="E80" s="17"/>
      <c r="F80" s="17"/>
      <c r="G80" s="23"/>
      <c r="H80" s="19"/>
    </row>
    <row r="81" spans="1:8" s="2" customFormat="1" x14ac:dyDescent="0.25">
      <c r="A81" s="1"/>
      <c r="B81" s="24"/>
      <c r="C81" s="24" t="s">
        <v>162</v>
      </c>
      <c r="D81" s="24"/>
      <c r="E81" s="25"/>
      <c r="F81" s="26">
        <f>SUM(F7:F80)</f>
        <v>17556624553.540001</v>
      </c>
      <c r="G81" s="27">
        <f>+F81/$F$93</f>
        <v>0.97756199763034579</v>
      </c>
      <c r="H81" s="28"/>
    </row>
    <row r="82" spans="1:8" s="2" customFormat="1" x14ac:dyDescent="0.25">
      <c r="A82" s="1"/>
      <c r="E82" s="3"/>
      <c r="G82" s="8"/>
    </row>
    <row r="83" spans="1:8" s="2" customFormat="1" x14ac:dyDescent="0.25">
      <c r="A83" s="1"/>
      <c r="B83" s="29"/>
      <c r="C83" s="29" t="s">
        <v>163</v>
      </c>
      <c r="D83" s="29"/>
      <c r="E83" s="29"/>
      <c r="F83" s="29" t="s">
        <v>11</v>
      </c>
      <c r="G83" s="30" t="s">
        <v>12</v>
      </c>
    </row>
    <row r="84" spans="1:8" s="2" customFormat="1" x14ac:dyDescent="0.25">
      <c r="A84" s="31" t="s">
        <v>164</v>
      </c>
      <c r="B84" s="21"/>
      <c r="C84" s="24" t="s">
        <v>165</v>
      </c>
      <c r="D84" s="16"/>
      <c r="E84" s="32"/>
      <c r="F84" s="33" t="s">
        <v>166</v>
      </c>
      <c r="G84" s="34">
        <v>0</v>
      </c>
    </row>
    <row r="85" spans="1:8" s="2" customFormat="1" x14ac:dyDescent="0.25">
      <c r="A85" s="1"/>
      <c r="B85" s="21" t="s">
        <v>167</v>
      </c>
      <c r="C85" s="24" t="s">
        <v>168</v>
      </c>
      <c r="D85" s="24"/>
      <c r="E85" s="25"/>
      <c r="F85" s="17">
        <v>185821709.22</v>
      </c>
      <c r="G85" s="34">
        <f>+F85/$F$93</f>
        <v>1.0346649534722852E-2</v>
      </c>
    </row>
    <row r="86" spans="1:8" s="2" customFormat="1" x14ac:dyDescent="0.25">
      <c r="A86" s="1"/>
      <c r="B86" s="21"/>
      <c r="C86" s="24" t="s">
        <v>169</v>
      </c>
      <c r="D86" s="16"/>
      <c r="E86" s="32"/>
      <c r="F86" s="25" t="s">
        <v>166</v>
      </c>
      <c r="G86" s="34">
        <v>0</v>
      </c>
    </row>
    <row r="87" spans="1:8" s="2" customFormat="1" x14ac:dyDescent="0.25">
      <c r="A87" s="1"/>
      <c r="B87" s="21"/>
      <c r="C87" s="24" t="s">
        <v>170</v>
      </c>
      <c r="D87" s="16"/>
      <c r="E87" s="32"/>
      <c r="F87" s="25" t="s">
        <v>166</v>
      </c>
      <c r="G87" s="34">
        <v>0</v>
      </c>
    </row>
    <row r="88" spans="1:8" s="2" customFormat="1" x14ac:dyDescent="0.25">
      <c r="A88" s="1"/>
      <c r="B88" s="21"/>
      <c r="C88" s="24" t="s">
        <v>171</v>
      </c>
      <c r="D88" s="16"/>
      <c r="E88" s="32"/>
      <c r="F88" s="25" t="s">
        <v>166</v>
      </c>
      <c r="G88" s="34">
        <v>0</v>
      </c>
    </row>
    <row r="89" spans="1:8" s="2" customFormat="1" x14ac:dyDescent="0.25">
      <c r="A89" s="1"/>
      <c r="B89" s="16" t="s">
        <v>129</v>
      </c>
      <c r="C89" s="16" t="s">
        <v>172</v>
      </c>
      <c r="D89" s="16"/>
      <c r="E89" s="32"/>
      <c r="F89" s="17">
        <v>217155886.36000001</v>
      </c>
      <c r="G89" s="34">
        <f>+F89/$F$93</f>
        <v>1.2091352834931278E-2</v>
      </c>
    </row>
    <row r="90" spans="1:8" s="2" customFormat="1" x14ac:dyDescent="0.25">
      <c r="A90" s="1"/>
      <c r="B90" s="21"/>
      <c r="C90" s="16"/>
      <c r="D90" s="16"/>
      <c r="E90" s="32"/>
      <c r="F90" s="33"/>
      <c r="G90" s="34"/>
    </row>
    <row r="91" spans="1:8" s="2" customFormat="1" x14ac:dyDescent="0.25">
      <c r="A91" s="1" t="s">
        <v>16</v>
      </c>
      <c r="B91" s="21"/>
      <c r="C91" s="16" t="s">
        <v>173</v>
      </c>
      <c r="D91" s="16"/>
      <c r="E91" s="32"/>
      <c r="F91" s="35">
        <f>SUM(F84:F90)</f>
        <v>402977595.58000004</v>
      </c>
      <c r="G91" s="34">
        <f>+F91/$F$93</f>
        <v>2.2438002369654132E-2</v>
      </c>
    </row>
    <row r="92" spans="1:8" s="2" customFormat="1" x14ac:dyDescent="0.25">
      <c r="A92" s="21" t="s">
        <v>126</v>
      </c>
      <c r="B92" s="21"/>
      <c r="C92" s="16"/>
      <c r="D92" s="16"/>
      <c r="E92" s="32"/>
      <c r="F92" s="35"/>
      <c r="G92" s="34"/>
    </row>
    <row r="93" spans="1:8" s="2" customFormat="1" x14ac:dyDescent="0.25">
      <c r="A93" s="1"/>
      <c r="B93" s="36"/>
      <c r="C93" s="37" t="s">
        <v>174</v>
      </c>
      <c r="D93" s="38"/>
      <c r="E93" s="39"/>
      <c r="F93" s="39">
        <f>+F91+F81</f>
        <v>17959602149.120003</v>
      </c>
      <c r="G93" s="40">
        <v>1</v>
      </c>
    </row>
    <row r="94" spans="1:8" s="2" customFormat="1" x14ac:dyDescent="0.25">
      <c r="A94" s="1"/>
      <c r="E94" s="3"/>
      <c r="F94" s="41"/>
      <c r="G94" s="8"/>
    </row>
    <row r="95" spans="1:8" s="2" customFormat="1" x14ac:dyDescent="0.25">
      <c r="A95" s="1"/>
      <c r="C95" s="24" t="s">
        <v>175</v>
      </c>
      <c r="D95" s="42">
        <v>19.420000000000002</v>
      </c>
      <c r="E95" s="3"/>
      <c r="F95" s="3">
        <v>0</v>
      </c>
      <c r="G95" s="8"/>
    </row>
    <row r="96" spans="1:8" s="2" customFormat="1" x14ac:dyDescent="0.25">
      <c r="A96" s="1"/>
      <c r="C96" s="24" t="s">
        <v>176</v>
      </c>
      <c r="D96" s="42">
        <v>9.02</v>
      </c>
      <c r="E96" s="3"/>
      <c r="G96" s="8"/>
    </row>
    <row r="97" spans="1:7" s="2" customFormat="1" x14ac:dyDescent="0.25">
      <c r="A97" s="1"/>
      <c r="C97" s="24" t="s">
        <v>177</v>
      </c>
      <c r="D97" s="42">
        <v>6.81</v>
      </c>
      <c r="E97" s="3"/>
      <c r="G97" s="8"/>
    </row>
    <row r="98" spans="1:7" s="2" customFormat="1" x14ac:dyDescent="0.25">
      <c r="A98" s="1"/>
      <c r="C98" s="24" t="s">
        <v>178</v>
      </c>
      <c r="D98" s="43">
        <v>18.9453</v>
      </c>
      <c r="E98" s="3"/>
      <c r="G98" s="8"/>
    </row>
    <row r="99" spans="1:7" s="2" customFormat="1" x14ac:dyDescent="0.25">
      <c r="A99" s="1"/>
      <c r="C99" s="24" t="s">
        <v>179</v>
      </c>
      <c r="D99" s="43">
        <v>19.160399999999999</v>
      </c>
      <c r="E99" s="3"/>
      <c r="G99" s="8"/>
    </row>
    <row r="100" spans="1:7" s="2" customFormat="1" x14ac:dyDescent="0.25">
      <c r="A100" s="1"/>
      <c r="C100" s="24" t="s">
        <v>180</v>
      </c>
      <c r="D100" s="44"/>
      <c r="E100" s="3"/>
      <c r="G100" s="8"/>
    </row>
    <row r="101" spans="1:7" s="2" customFormat="1" x14ac:dyDescent="0.25">
      <c r="A101" s="1"/>
      <c r="C101" s="24" t="s">
        <v>181</v>
      </c>
      <c r="D101" s="45">
        <v>0</v>
      </c>
      <c r="E101" s="3"/>
      <c r="G101" s="8"/>
    </row>
    <row r="102" spans="1:7" s="2" customFormat="1" x14ac:dyDescent="0.25">
      <c r="A102" s="1"/>
      <c r="C102" s="24" t="s">
        <v>182</v>
      </c>
      <c r="D102" s="45">
        <v>0</v>
      </c>
      <c r="E102" s="3"/>
      <c r="F102" s="41"/>
      <c r="G102" s="46"/>
    </row>
    <row r="103" spans="1:7" s="2" customFormat="1" x14ac:dyDescent="0.25">
      <c r="A103" s="1"/>
      <c r="B103" s="47"/>
      <c r="C103" s="48"/>
      <c r="E103" s="3"/>
      <c r="G103" s="8"/>
    </row>
    <row r="104" spans="1:7" s="2" customFormat="1" x14ac:dyDescent="0.25">
      <c r="A104" s="1"/>
      <c r="E104" s="3"/>
      <c r="F104" s="3"/>
      <c r="G104" s="8"/>
    </row>
    <row r="105" spans="1:7" s="2" customFormat="1" x14ac:dyDescent="0.25">
      <c r="A105" s="1"/>
      <c r="C105" s="29" t="s">
        <v>183</v>
      </c>
      <c r="D105" s="29"/>
      <c r="E105" s="29"/>
      <c r="F105" s="29"/>
      <c r="G105" s="30"/>
    </row>
    <row r="106" spans="1:7" s="2" customFormat="1" x14ac:dyDescent="0.25">
      <c r="A106" s="1"/>
      <c r="C106" s="29" t="s">
        <v>184</v>
      </c>
      <c r="D106" s="29"/>
      <c r="E106" s="29"/>
      <c r="F106" s="29" t="s">
        <v>11</v>
      </c>
      <c r="G106" s="30" t="s">
        <v>12</v>
      </c>
    </row>
    <row r="107" spans="1:7" s="2" customFormat="1" x14ac:dyDescent="0.25">
      <c r="A107" s="1"/>
      <c r="C107" s="24" t="s">
        <v>185</v>
      </c>
      <c r="D107" s="16"/>
      <c r="E107" s="32"/>
      <c r="F107" s="49">
        <f>SUMIF(Table134567685789[[Industry ]],A91,Table134567685789[Market Value])</f>
        <v>13892180060.290001</v>
      </c>
      <c r="G107" s="50">
        <f>+F107/$F$93</f>
        <v>0.77352382001238817</v>
      </c>
    </row>
    <row r="108" spans="1:7" s="2" customFormat="1" x14ac:dyDescent="0.25">
      <c r="A108" s="1"/>
      <c r="C108" s="16" t="s">
        <v>186</v>
      </c>
      <c r="D108" s="16"/>
      <c r="E108" s="32"/>
      <c r="F108" s="49">
        <f>SUMIF(Table134567685789[[Industry ]],A92,Table134567685789[Market Value])</f>
        <v>3560524493.25</v>
      </c>
      <c r="G108" s="50">
        <f>+F108/$F$93</f>
        <v>0.19825185790234562</v>
      </c>
    </row>
    <row r="109" spans="1:7" s="2" customFormat="1" x14ac:dyDescent="0.25">
      <c r="A109" s="1"/>
      <c r="C109" s="16" t="s">
        <v>187</v>
      </c>
      <c r="D109" s="16"/>
      <c r="E109" s="32"/>
      <c r="F109" s="49">
        <f>SUMIF($E$114:$E$121,C109,H114:H121)</f>
        <v>103920000</v>
      </c>
      <c r="G109" s="50">
        <f>+F109/$F$93</f>
        <v>5.7863197156119602E-3</v>
      </c>
    </row>
    <row r="110" spans="1:7" s="2" customFormat="1" x14ac:dyDescent="0.25">
      <c r="A110" s="1"/>
      <c r="C110" s="16" t="s">
        <v>188</v>
      </c>
      <c r="D110" s="16"/>
      <c r="E110" s="32"/>
      <c r="F110" s="49">
        <f>SUM(F107:F109)</f>
        <v>17556624553.540001</v>
      </c>
      <c r="G110" s="51">
        <f>SUM(G107:G109)</f>
        <v>0.97756199763034568</v>
      </c>
    </row>
    <row r="111" spans="1:7" s="2" customFormat="1" x14ac:dyDescent="0.25">
      <c r="A111" s="1"/>
    </row>
    <row r="112" spans="1:7" s="2" customFormat="1" x14ac:dyDescent="0.25">
      <c r="A112" s="1"/>
      <c r="E112" s="3"/>
      <c r="G112" s="8"/>
    </row>
    <row r="113" spans="1:8" s="2" customFormat="1" x14ac:dyDescent="0.25">
      <c r="A113" s="1"/>
      <c r="E113" s="3"/>
      <c r="G113" s="8"/>
    </row>
    <row r="114" spans="1:8" x14ac:dyDescent="0.25">
      <c r="E114" s="1" t="s">
        <v>187</v>
      </c>
      <c r="F114" s="1" t="s">
        <v>189</v>
      </c>
      <c r="G114" s="52">
        <f>SUMIF($H$7:$H$54,F114,$E$7:$E$54)</f>
        <v>0</v>
      </c>
      <c r="H114" s="53">
        <f t="shared" ref="H114:H121" si="2">SUMIF($H$7:$H$80,F114,$F$7:$F$80)</f>
        <v>0</v>
      </c>
    </row>
    <row r="115" spans="1:8" x14ac:dyDescent="0.25">
      <c r="E115" s="1" t="s">
        <v>187</v>
      </c>
      <c r="F115" s="1" t="s">
        <v>190</v>
      </c>
      <c r="G115" s="52">
        <f>SUMIF($H$7:$H$54,F115,$E$7:$E$54)</f>
        <v>0</v>
      </c>
      <c r="H115" s="53">
        <f t="shared" si="2"/>
        <v>0</v>
      </c>
    </row>
    <row r="116" spans="1:8" x14ac:dyDescent="0.25">
      <c r="E116" s="1" t="s">
        <v>187</v>
      </c>
      <c r="F116" s="1" t="s">
        <v>161</v>
      </c>
      <c r="G116" s="52">
        <f>H116/$F$93</f>
        <v>5.7863197156119602E-3</v>
      </c>
      <c r="H116" s="53">
        <f t="shared" si="2"/>
        <v>103920000</v>
      </c>
    </row>
    <row r="117" spans="1:8" x14ac:dyDescent="0.25">
      <c r="E117" s="1" t="s">
        <v>191</v>
      </c>
      <c r="F117" s="1" t="s">
        <v>192</v>
      </c>
      <c r="G117" s="52">
        <f>SUMIF($H$7:$H$54,F117,$E$7:$E$54)</f>
        <v>0</v>
      </c>
      <c r="H117" s="53">
        <f t="shared" si="2"/>
        <v>0</v>
      </c>
    </row>
    <row r="118" spans="1:8" x14ac:dyDescent="0.25">
      <c r="E118" s="1" t="s">
        <v>193</v>
      </c>
      <c r="F118" s="1" t="s">
        <v>194</v>
      </c>
      <c r="G118" s="52">
        <f>SUMIF($H$7:$H$54,F118,$E$7:$E$54)</f>
        <v>0</v>
      </c>
      <c r="H118" s="53">
        <f t="shared" si="2"/>
        <v>0</v>
      </c>
    </row>
    <row r="119" spans="1:8" x14ac:dyDescent="0.25">
      <c r="E119" s="1" t="s">
        <v>187</v>
      </c>
      <c r="F119" s="1" t="s">
        <v>195</v>
      </c>
      <c r="G119" s="52">
        <f>SUMIF($H$7:$H$54,F119,$E$7:$E$54)</f>
        <v>0</v>
      </c>
      <c r="H119" s="53">
        <f t="shared" si="2"/>
        <v>0</v>
      </c>
    </row>
    <row r="120" spans="1:8" x14ac:dyDescent="0.25">
      <c r="E120" s="1" t="s">
        <v>193</v>
      </c>
      <c r="F120" s="1" t="s">
        <v>196</v>
      </c>
      <c r="G120" s="52">
        <f>SUMIF($H$7:$H$54,F120,$E$7:$E$54)</f>
        <v>0</v>
      </c>
      <c r="H120" s="53">
        <f t="shared" si="2"/>
        <v>0</v>
      </c>
    </row>
    <row r="121" spans="1:8" x14ac:dyDescent="0.25">
      <c r="E121" s="1" t="s">
        <v>187</v>
      </c>
      <c r="F121" s="1" t="s">
        <v>197</v>
      </c>
      <c r="G121" s="52">
        <f>SUMIF($H$7:$H$54,F121,$E$7:$E$54)</f>
        <v>0</v>
      </c>
      <c r="H121" s="53">
        <f t="shared" si="2"/>
        <v>0</v>
      </c>
    </row>
    <row r="122" spans="1:8" x14ac:dyDescent="0.25">
      <c r="G122" s="55">
        <f>SUM(G112:G121)</f>
        <v>5.7863197156119602E-3</v>
      </c>
      <c r="H122" s="1">
        <f>SUM(H112:H121)</f>
        <v>103920000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2025-07-04T06:04:27Z</dcterms:created>
  <dcterms:modified xsi:type="dcterms:W3CDTF">2025-07-04T06:04:30Z</dcterms:modified>
</cp:coreProperties>
</file>