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BAB6C778-5E9C-43DF-9E47-5757D79F6941}" xr6:coauthVersionLast="47" xr6:coauthVersionMax="47" xr10:uidLastSave="{00000000-0000-0000-0000-000000000000}"/>
  <bookViews>
    <workbookView xWindow="-120" yWindow="-120" windowWidth="20730" windowHeight="11160" xr2:uid="{70C1CB85-E743-44BD-9A18-99771A834ACE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G112" i="1" s="1"/>
  <c r="H111" i="1"/>
  <c r="G111" i="1"/>
  <c r="H110" i="1"/>
  <c r="H118" i="1" s="1"/>
  <c r="G110" i="1"/>
  <c r="F107" i="1"/>
  <c r="F106" i="1"/>
  <c r="F105" i="1"/>
  <c r="F104" i="1"/>
  <c r="F103" i="1"/>
  <c r="G103" i="1" s="1"/>
  <c r="F102" i="1"/>
  <c r="F101" i="1"/>
  <c r="F98" i="1"/>
  <c r="G98" i="1" s="1"/>
  <c r="F97" i="1"/>
  <c r="G97" i="1" s="1"/>
  <c r="F96" i="1"/>
  <c r="F99" i="1" s="1"/>
  <c r="F80" i="1"/>
  <c r="F82" i="1" s="1"/>
  <c r="F70" i="1"/>
  <c r="G118" i="1" l="1"/>
  <c r="G106" i="1"/>
  <c r="G104" i="1"/>
  <c r="G74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0" i="1"/>
  <c r="G70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62" i="1"/>
  <c r="G54" i="1"/>
  <c r="G46" i="1"/>
  <c r="G34" i="1"/>
  <c r="G26" i="1"/>
  <c r="G18" i="1"/>
  <c r="G10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78" i="1"/>
  <c r="G66" i="1"/>
  <c r="G58" i="1"/>
  <c r="G50" i="1"/>
  <c r="G42" i="1"/>
  <c r="G38" i="1"/>
  <c r="G30" i="1"/>
  <c r="G22" i="1"/>
  <c r="G14" i="1"/>
  <c r="G10" i="1"/>
  <c r="G101" i="1"/>
  <c r="G105" i="1"/>
  <c r="G102" i="1"/>
  <c r="G96" i="1"/>
  <c r="G99" i="1" s="1"/>
</calcChain>
</file>

<file path=xl/sharedStrings.xml><?xml version="1.0" encoding="utf-8"?>
<sst xmlns="http://schemas.openxmlformats.org/spreadsheetml/2006/main" count="257" uniqueCount="182">
  <si>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</si>
  <si>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</si>
  <si>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</si>
  <si>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</si>
  <si>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</si>
  <si>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</si>
  <si>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30-06-2023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</si>
  <si>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</si>
  <si>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</si>
  <si>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</si>
  <si>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</si>
  <si>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</si>
  <si>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</si>
  <si>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</si>
  <si>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IN0020150077</t>
  </si>
  <si>
    <t>7.72% GOI 26.10.2055.</t>
  </si>
  <si>
    <t>CGS</t>
  </si>
  <si>
    <t>IN0020110063</t>
  </si>
  <si>
    <t>8.83% GOI 12.12.2041</t>
  </si>
  <si>
    <t>IN0020070044</t>
  </si>
  <si>
    <t>8.32% GS 02.08.2032</t>
  </si>
  <si>
    <t>IN0020040039</t>
  </si>
  <si>
    <t>7.50% GOI 10-Aug-2034</t>
  </si>
  <si>
    <t>IN0020150010</t>
  </si>
  <si>
    <t>7.68% GS 15.12.2023</t>
  </si>
  <si>
    <t>IN0020050012</t>
  </si>
  <si>
    <t>7.40% GOI 09.09.2035</t>
  </si>
  <si>
    <t>IN0020160068</t>
  </si>
  <si>
    <t>7.06 % GOI 10.10.2046</t>
  </si>
  <si>
    <t>IN0020060045</t>
  </si>
  <si>
    <t>8.33% GS 7.06.2036</t>
  </si>
  <si>
    <t>IN0020060086</t>
  </si>
  <si>
    <t>8.28% GOI 15.02.2032</t>
  </si>
  <si>
    <t>IN0020150069</t>
  </si>
  <si>
    <t>7.59% GOI 20.03.2029</t>
  </si>
  <si>
    <t>IN0020160019</t>
  </si>
  <si>
    <t>7.61% GSEC 09.05.2030</t>
  </si>
  <si>
    <t>IN0020150051</t>
  </si>
  <si>
    <t>7.73% GS  MD 19/12/2034</t>
  </si>
  <si>
    <t>IN0020160118</t>
  </si>
  <si>
    <t>6.79% GS 26.12.2029</t>
  </si>
  <si>
    <t>IN0020190362</t>
  </si>
  <si>
    <t>6.45% GOI 07-Oct-2029</t>
  </si>
  <si>
    <t>IN1520200206</t>
  </si>
  <si>
    <t>6.50% Gujarat SDL 11-Nov-2030</t>
  </si>
  <si>
    <t>SDL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</si>
  <si>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</si>
  <si>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</si>
  <si>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</si>
  <si>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</si>
  <si>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</si>
  <si>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</si>
  <si>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IN0020100031</t>
  </si>
  <si>
    <t>8.30% GS 02.07.2040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</si>
  <si>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</si>
  <si>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</si>
  <si>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</si>
  <si>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</si>
  <si>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</si>
  <si>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</si>
  <si>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</si>
  <si>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</si>
  <si>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</si>
  <si>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</si>
  <si>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</si>
  <si>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</si>
  <si>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</si>
  <si>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</si>
  <si>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</si>
  <si>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</si>
  <si>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</si>
  <si>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</si>
  <si>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</si>
  <si>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</si>
  <si>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</si>
  <si>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</si>
  <si>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IN0020210202</t>
  </si>
  <si>
    <t>6.95% GOI 16-DEC-2061</t>
  </si>
  <si>
    <t>INE103D08039</t>
  </si>
  <si>
    <t>7.72 BSNL 22-12-2032</t>
  </si>
  <si>
    <t>NCD</t>
  </si>
  <si>
    <t>CRISIL AAA(CE)</t>
  </si>
  <si>
    <t>IN0020210194</t>
  </si>
  <si>
    <t>6.99% GOI 15-DEC-2051</t>
  </si>
  <si>
    <t>IN0020220011</t>
  </si>
  <si>
    <t>7.10 GS 18.04.2029</t>
  </si>
  <si>
    <t>IN0020220060</t>
  </si>
  <si>
    <t>7.26 GS 22.08.2032</t>
  </si>
  <si>
    <t>IN0020200054</t>
  </si>
  <si>
    <t>7.16 GS 20.09.2050</t>
  </si>
  <si>
    <t>IN0020190032</t>
  </si>
  <si>
    <t>7.72 GS 15.06.2049</t>
  </si>
  <si>
    <t>IN000330C059</t>
  </si>
  <si>
    <t>0% Strip GOI 12-03-2030</t>
  </si>
  <si>
    <t>IN0020220102</t>
  </si>
  <si>
    <t>7.41 GS 19.12.2036</t>
  </si>
  <si>
    <t>IN000930C056</t>
  </si>
  <si>
    <t>Strip Gsec 12-09-2030</t>
  </si>
  <si>
    <t>IN0020220151</t>
  </si>
  <si>
    <t>7.26 GS 06.02.2033</t>
  </si>
  <si>
    <t>IN0020220144</t>
  </si>
  <si>
    <t>7.29 SGrB 27.01.2033</t>
  </si>
  <si>
    <t>IN000230C028</t>
  </si>
  <si>
    <t>Gsec Strip 22-02-2030</t>
  </si>
  <si>
    <t>IN000929C058</t>
  </si>
  <si>
    <t>Gsec Strip 12-09-2029</t>
  </si>
  <si>
    <t>IN3120150203</t>
  </si>
  <si>
    <t>8.69% Tamil Nadu SDL 24.02.2026</t>
  </si>
  <si>
    <t>IN2220190051</t>
  </si>
  <si>
    <t>7.24% Maharashtra SDL 25-Sept-2029</t>
  </si>
  <si>
    <t>IN1520180200</t>
  </si>
  <si>
    <t>8.50% GUJARAT SDL 28.11.2028</t>
  </si>
  <si>
    <t>IN2020180021</t>
  </si>
  <si>
    <t>8.32% Kerala SDL 25-April-2030</t>
  </si>
  <si>
    <t>IN1520170243</t>
  </si>
  <si>
    <t>8.26% Gujarat 14march 2028</t>
  </si>
  <si>
    <t>IN1520170169</t>
  </si>
  <si>
    <t>07.75% GUJRAT SDL 10-JAN-2028</t>
  </si>
  <si>
    <t>IN2220150196</t>
  </si>
  <si>
    <t>8.67% Maharashtra SDL 24 Feb 2026</t>
  </si>
  <si>
    <t>IN2220200264</t>
  </si>
  <si>
    <t>6.63% MAHARASHTRA SDL 14-OCT-2030</t>
  </si>
  <si>
    <t>IN1520130072</t>
  </si>
  <si>
    <t>9.50% GUJARAT SDL 11-SEP-2023.</t>
  </si>
  <si>
    <t>IN2220200017</t>
  </si>
  <si>
    <t>7.83% MAHARASHTRA SDL 2030 ( 08-APR-2030 ) 2030</t>
  </si>
  <si>
    <t>IN4520180204</t>
  </si>
  <si>
    <t>8.38% Telangana SDL 2049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</si>
  <si>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</si>
  <si>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</si>
  <si>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</si>
  <si>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</si>
  <si>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</si>
  <si>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</si>
  <si>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IN2020170147</t>
  </si>
  <si>
    <t>8.13 % KERALA SDL 21.03.2028</t>
  </si>
  <si>
    <t>IN1920170157</t>
  </si>
  <si>
    <t>8.00% Karnataka SDL 2028 (17-JAN-2028)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</si>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</sst>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0" fontId="11" fillId="0" borderId="0" xfId="0" applyFont="1" applyAlignment="1">
      <alignment vertical="top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164" fontId="2" fillId="0" borderId="0" xfId="2" applyNumberFormat="1"/>
    <xf numFmtId="9" fontId="0" fillId="0" borderId="5" xfId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0" fontId="1" fillId="0" borderId="0" xfId="1" applyNumberFormat="1" applyFont="1"/>
  </cellXfs>
  <cellStyles count="6">
    <cellStyle name="Comma 2" xfId="3" xr:uid="{A77B3D12-F4EA-4FDF-86E0-D3533B07B664}"/>
    <cellStyle name="Comma 3" xfId="4" xr:uid="{CB879D86-BE5B-48B6-979D-9C49C6A6C2CB}"/>
    <cellStyle name="Normal" xfId="0" builtinId="0"/>
    <cellStyle name="Normal 2" xfId="2" xr:uid="{1D9AE9DF-3A35-455A-8F39-A1F4F92C2E44}"/>
    <cellStyle name="Percent" xfId="1" builtinId="5"/>
    <cellStyle name="Percent 2" xfId="5" xr:uid="{B606CA54-BA5B-4DDC-8924-2A86B6241C28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30E1AA-C5BC-4AD6-820B-EC3B6C8334AF}" name="Table134567685789" displayName="Table134567685789" ref="B6:H68" totalsRowShown="0" headerRowDxfId="11" dataDxfId="10" headerRowBorderDxfId="8" tableBorderDxfId="9" totalsRowBorderDxfId="7">
  <autoFilter ref="B6:H68" xr:uid="{E32EE5B9-42C9-4610-8839-67A0CF4F9519}"/>
  <sortState xmlns:xlrd2="http://schemas.microsoft.com/office/spreadsheetml/2017/richdata2" ref="B7:H63">
    <sortCondition descending="1" ref="F6:F63"/>
  </sortState>
  <tableColumns count="7">
    <tableColumn id="1" xr3:uid="{A39A0F51-5D31-425E-B096-B2907779A45C}" name="ISIN No." dataDxfId="6"/>
    <tableColumn id="2" xr3:uid="{4A7AD28A-AF4D-4E63-98A0-428F1F655BEF}" name="Name of the Instrument" dataDxfId="5"/>
    <tableColumn id="3" xr3:uid="{297CC36D-26E1-46F6-A159-A0D82A05505B}" name="Industry " dataDxfId="4"/>
    <tableColumn id="4" xr3:uid="{95370FB4-B80E-466D-ACA2-9359CE5EB25F}" name="Quantity" dataDxfId="3"/>
    <tableColumn id="5" xr3:uid="{2F0BC6AA-F49E-4783-B9A9-735E0C3DD2CB}" name="Market Value" dataDxfId="2"/>
    <tableColumn id="6" xr3:uid="{9F19E495-C7AE-4ECD-A67E-C8A7E7723762}" name="% of Portfolio" dataDxfId="1" dataCellStyle="Percent">
      <calculatedColumnFormula>+F7/$F$82</calculatedColumnFormula>
    </tableColumn>
    <tableColumn id="7" xr3:uid="{54591010-7124-4AF0-874D-4FEB635829B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80C9-4BB1-441C-8E2F-7A2D2B6BBBB9}">
  <sheetPr>
    <tabColor rgb="FF7030A0"/>
  </sheetPr>
  <dimension ref="A2:I118"/>
  <sheetViews>
    <sheetView showGridLines="0" tabSelected="1" topLeftCell="C101" zoomScaleNormal="100" zoomScaleSheetLayoutView="89" workbookViewId="0">
      <selection sqref="A1:XFD104857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4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163000</v>
      </c>
      <c r="F7" s="17">
        <v>17020182.899999999</v>
      </c>
      <c r="G7" s="18">
        <f t="shared" ref="G7:G66" si="0">+F7/$F$82</f>
        <v>6.7558856835726938E-3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59000</v>
      </c>
      <c r="F8" s="17">
        <v>6854360.4000000004</v>
      </c>
      <c r="G8" s="18">
        <f t="shared" si="0"/>
        <v>2.7207272429726715E-3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122000</v>
      </c>
      <c r="F9" s="17">
        <v>13130433</v>
      </c>
      <c r="G9" s="18">
        <f t="shared" si="0"/>
        <v>5.2119125185082745E-3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600000</v>
      </c>
      <c r="F10" s="17">
        <v>61500120</v>
      </c>
      <c r="G10" s="18">
        <f t="shared" si="0"/>
        <v>2.4411475639665583E-2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55000</v>
      </c>
      <c r="F11" s="17">
        <v>5516841</v>
      </c>
      <c r="G11" s="18">
        <f t="shared" si="0"/>
        <v>2.1898206000152244E-3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74600</v>
      </c>
      <c r="F12" s="17">
        <v>7558084.0800000001</v>
      </c>
      <c r="G12" s="18">
        <f t="shared" si="0"/>
        <v>3.0000589495022818E-3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150000</v>
      </c>
      <c r="F13" s="17">
        <v>14696325</v>
      </c>
      <c r="G13" s="18">
        <f t="shared" si="0"/>
        <v>5.8334679628285003E-3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962000</v>
      </c>
      <c r="F14" s="17">
        <v>104852709</v>
      </c>
      <c r="G14" s="18">
        <f t="shared" si="0"/>
        <v>4.1619583043194783E-2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580500</v>
      </c>
      <c r="F15" s="17">
        <v>62200458.899999999</v>
      </c>
      <c r="G15" s="18">
        <f t="shared" si="0"/>
        <v>2.4689463812645737E-2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203000</v>
      </c>
      <c r="F16" s="17">
        <v>20706000</v>
      </c>
      <c r="G16" s="18">
        <f t="shared" si="0"/>
        <v>8.2189110296844222E-3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100000</v>
      </c>
      <c r="F17" s="17">
        <v>10260260</v>
      </c>
      <c r="G17" s="18">
        <f t="shared" si="0"/>
        <v>4.0726438752743113E-3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60600</v>
      </c>
      <c r="F18" s="17">
        <v>6316035</v>
      </c>
      <c r="G18" s="18">
        <f t="shared" si="0"/>
        <v>2.5070477023748116E-3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620000</v>
      </c>
      <c r="F19" s="17">
        <v>61072542</v>
      </c>
      <c r="G19" s="18">
        <f t="shared" si="0"/>
        <v>2.4241755484143011E-2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500000</v>
      </c>
      <c r="F20" s="17">
        <v>48382450</v>
      </c>
      <c r="G20" s="18">
        <f t="shared" si="0"/>
        <v>1.9204629187103018E-2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45</v>
      </c>
      <c r="E21" s="17">
        <v>50000</v>
      </c>
      <c r="F21" s="17">
        <v>4759185</v>
      </c>
      <c r="G21" s="18">
        <f t="shared" si="0"/>
        <v>1.8890813333723878E-3</v>
      </c>
      <c r="H21" s="19"/>
    </row>
    <row r="22" spans="1:8" x14ac:dyDescent="0.25">
      <c r="A22" s="13"/>
      <c r="B22" s="14" t="s">
        <v>46</v>
      </c>
      <c r="C22" s="15" t="s">
        <v>47</v>
      </c>
      <c r="D22" s="15" t="s">
        <v>16</v>
      </c>
      <c r="E22" s="17">
        <v>305500</v>
      </c>
      <c r="F22" s="17">
        <v>33566201.5</v>
      </c>
      <c r="G22" s="18">
        <f t="shared" si="0"/>
        <v>1.3323559535060359E-2</v>
      </c>
      <c r="H22" s="19"/>
    </row>
    <row r="23" spans="1:8" x14ac:dyDescent="0.25">
      <c r="A23" s="13"/>
      <c r="B23" s="14" t="s">
        <v>48</v>
      </c>
      <c r="C23" s="15" t="s">
        <v>49</v>
      </c>
      <c r="D23" s="15" t="s">
        <v>16</v>
      </c>
      <c r="E23" s="17">
        <v>28300</v>
      </c>
      <c r="F23" s="17">
        <v>2922855.13</v>
      </c>
      <c r="G23" s="18">
        <f t="shared" si="0"/>
        <v>1.1601799606938421E-3</v>
      </c>
      <c r="H23" s="19"/>
    </row>
    <row r="24" spans="1:8" x14ac:dyDescent="0.25">
      <c r="A24" s="13"/>
      <c r="B24" s="14" t="s">
        <v>50</v>
      </c>
      <c r="C24" s="15" t="s">
        <v>51</v>
      </c>
      <c r="D24" s="15" t="s">
        <v>16</v>
      </c>
      <c r="E24" s="17">
        <v>170000</v>
      </c>
      <c r="F24" s="17">
        <v>17782068</v>
      </c>
      <c r="G24" s="18">
        <f t="shared" si="0"/>
        <v>7.0583036229014979E-3</v>
      </c>
      <c r="H24" s="19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7">
        <v>99000</v>
      </c>
      <c r="F25" s="17">
        <v>10929352.5</v>
      </c>
      <c r="G25" s="18">
        <f t="shared" si="0"/>
        <v>4.3382292963179284E-3</v>
      </c>
      <c r="H25" s="19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7">
        <v>316000</v>
      </c>
      <c r="F26" s="17">
        <v>32753431.600000001</v>
      </c>
      <c r="G26" s="18">
        <f t="shared" si="0"/>
        <v>1.3000943699278195E-2</v>
      </c>
      <c r="H26" s="19"/>
    </row>
    <row r="27" spans="1:8" x14ac:dyDescent="0.25">
      <c r="A27" s="13"/>
      <c r="B27" s="14" t="s">
        <v>56</v>
      </c>
      <c r="C27" s="15" t="s">
        <v>57</v>
      </c>
      <c r="D27" s="15" t="s">
        <v>16</v>
      </c>
      <c r="E27" s="17">
        <v>500000</v>
      </c>
      <c r="F27" s="17">
        <v>50130050</v>
      </c>
      <c r="G27" s="18">
        <f t="shared" si="0"/>
        <v>1.9898310676307911E-2</v>
      </c>
      <c r="H27" s="19"/>
    </row>
    <row r="28" spans="1:8" x14ac:dyDescent="0.25">
      <c r="A28" s="13"/>
      <c r="B28" s="14" t="s">
        <v>58</v>
      </c>
      <c r="C28" s="15" t="s">
        <v>59</v>
      </c>
      <c r="D28" s="15" t="s">
        <v>16</v>
      </c>
      <c r="E28" s="17">
        <v>140000</v>
      </c>
      <c r="F28" s="17">
        <v>12951078</v>
      </c>
      <c r="G28" s="18">
        <f t="shared" si="0"/>
        <v>5.1407204588285174E-3</v>
      </c>
      <c r="H28" s="19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7">
        <v>425400</v>
      </c>
      <c r="F29" s="17">
        <v>39357157.200000003</v>
      </c>
      <c r="G29" s="18">
        <f t="shared" si="0"/>
        <v>1.5622185521496364E-2</v>
      </c>
      <c r="H29" s="19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7">
        <v>450000</v>
      </c>
      <c r="F30" s="17">
        <v>41066955</v>
      </c>
      <c r="G30" s="18">
        <f t="shared" si="0"/>
        <v>1.6300862040232487E-2</v>
      </c>
      <c r="H30" s="19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7">
        <v>74000</v>
      </c>
      <c r="F31" s="17">
        <v>7854041.7999999998</v>
      </c>
      <c r="G31" s="18">
        <f t="shared" si="0"/>
        <v>3.1175345686092195E-3</v>
      </c>
      <c r="H31" s="19"/>
    </row>
    <row r="32" spans="1:8" x14ac:dyDescent="0.25">
      <c r="A32" s="13"/>
      <c r="B32" s="14" t="s">
        <v>66</v>
      </c>
      <c r="C32" s="15" t="s">
        <v>67</v>
      </c>
      <c r="D32" s="15" t="s">
        <v>16</v>
      </c>
      <c r="E32" s="17">
        <v>50000</v>
      </c>
      <c r="F32" s="17">
        <v>4779165</v>
      </c>
      <c r="G32" s="18">
        <f t="shared" si="0"/>
        <v>1.8970120704714457E-3</v>
      </c>
      <c r="H32" s="19"/>
    </row>
    <row r="33" spans="1:8" x14ac:dyDescent="0.25">
      <c r="A33" s="13"/>
      <c r="B33" s="14" t="s">
        <v>68</v>
      </c>
      <c r="C33" s="15" t="s">
        <v>69</v>
      </c>
      <c r="D33" s="15" t="s">
        <v>16</v>
      </c>
      <c r="E33" s="17">
        <v>500000</v>
      </c>
      <c r="F33" s="17">
        <v>47852650</v>
      </c>
      <c r="G33" s="18">
        <f t="shared" si="0"/>
        <v>1.8994333665827697E-2</v>
      </c>
      <c r="H33" s="19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7">
        <v>840000</v>
      </c>
      <c r="F34" s="17">
        <v>80369352</v>
      </c>
      <c r="G34" s="18">
        <f t="shared" si="0"/>
        <v>3.1901311388070598E-2</v>
      </c>
      <c r="H34" s="19"/>
    </row>
    <row r="35" spans="1:8" x14ac:dyDescent="0.25">
      <c r="A35" s="13"/>
      <c r="B35" s="14" t="s">
        <v>72</v>
      </c>
      <c r="C35" s="15" t="s">
        <v>73</v>
      </c>
      <c r="D35" s="15" t="s">
        <v>16</v>
      </c>
      <c r="E35" s="17">
        <v>2000000</v>
      </c>
      <c r="F35" s="17">
        <v>192162600</v>
      </c>
      <c r="G35" s="18">
        <f t="shared" si="0"/>
        <v>7.6275828872444495E-2</v>
      </c>
      <c r="H35" s="19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7">
        <v>200000</v>
      </c>
      <c r="F36" s="17">
        <v>22173500</v>
      </c>
      <c r="G36" s="18">
        <f t="shared" si="0"/>
        <v>8.8014113646627812E-3</v>
      </c>
      <c r="H36" s="19"/>
    </row>
    <row r="37" spans="1:8" x14ac:dyDescent="0.25">
      <c r="A37" s="13"/>
      <c r="B37" s="14" t="s">
        <v>76</v>
      </c>
      <c r="C37" s="15" t="s">
        <v>77</v>
      </c>
      <c r="D37" s="15" t="s">
        <v>16</v>
      </c>
      <c r="E37" s="17">
        <v>140000</v>
      </c>
      <c r="F37" s="17">
        <v>13255872</v>
      </c>
      <c r="G37" s="18">
        <f t="shared" si="0"/>
        <v>5.2617034960342366E-3</v>
      </c>
      <c r="H37" s="19"/>
    </row>
    <row r="38" spans="1:8" x14ac:dyDescent="0.25">
      <c r="A38" s="13"/>
      <c r="B38" s="14" t="s">
        <v>78</v>
      </c>
      <c r="C38" s="15" t="s">
        <v>79</v>
      </c>
      <c r="D38" s="15" t="s">
        <v>80</v>
      </c>
      <c r="E38" s="17">
        <v>100</v>
      </c>
      <c r="F38" s="17">
        <v>100567200</v>
      </c>
      <c r="G38" s="18">
        <f t="shared" si="0"/>
        <v>3.991851971913838E-2</v>
      </c>
      <c r="H38" s="19" t="s">
        <v>81</v>
      </c>
    </row>
    <row r="39" spans="1:8" x14ac:dyDescent="0.25">
      <c r="A39" s="13"/>
      <c r="B39" s="14" t="s">
        <v>82</v>
      </c>
      <c r="C39" s="15" t="s">
        <v>83</v>
      </c>
      <c r="D39" s="15" t="s">
        <v>16</v>
      </c>
      <c r="E39" s="17">
        <v>420000</v>
      </c>
      <c r="F39" s="17">
        <v>40224114</v>
      </c>
      <c r="G39" s="18">
        <f t="shared" si="0"/>
        <v>1.5966309968795691E-2</v>
      </c>
      <c r="H39" s="19"/>
    </row>
    <row r="40" spans="1:8" x14ac:dyDescent="0.25">
      <c r="A40" s="13"/>
      <c r="B40" s="14" t="s">
        <v>84</v>
      </c>
      <c r="C40" s="15" t="s">
        <v>85</v>
      </c>
      <c r="D40" s="15" t="s">
        <v>16</v>
      </c>
      <c r="E40" s="17">
        <v>350000</v>
      </c>
      <c r="F40" s="17">
        <v>34966400</v>
      </c>
      <c r="G40" s="18">
        <f t="shared" si="0"/>
        <v>1.3879345630655723E-2</v>
      </c>
      <c r="H40" s="19"/>
    </row>
    <row r="41" spans="1:8" x14ac:dyDescent="0.25">
      <c r="A41" s="13"/>
      <c r="B41" s="14" t="s">
        <v>86</v>
      </c>
      <c r="C41" s="15" t="s">
        <v>87</v>
      </c>
      <c r="D41" s="15" t="s">
        <v>16</v>
      </c>
      <c r="E41" s="17">
        <v>5000</v>
      </c>
      <c r="F41" s="17">
        <v>503557</v>
      </c>
      <c r="G41" s="18">
        <f t="shared" si="0"/>
        <v>1.9987878785737462E-4</v>
      </c>
      <c r="H41" s="19"/>
    </row>
    <row r="42" spans="1:8" x14ac:dyDescent="0.25">
      <c r="A42" s="13"/>
      <c r="B42" s="14" t="s">
        <v>88</v>
      </c>
      <c r="C42" s="15" t="s">
        <v>89</v>
      </c>
      <c r="D42" s="15" t="s">
        <v>16</v>
      </c>
      <c r="E42" s="17">
        <v>447000</v>
      </c>
      <c r="F42" s="17">
        <v>43739039.399999999</v>
      </c>
      <c r="G42" s="18">
        <f t="shared" si="0"/>
        <v>1.736150262496192E-2</v>
      </c>
      <c r="H42" s="19"/>
    </row>
    <row r="43" spans="1:8" x14ac:dyDescent="0.25">
      <c r="A43" s="13"/>
      <c r="B43" s="14" t="s">
        <v>90</v>
      </c>
      <c r="C43" s="15" t="s">
        <v>91</v>
      </c>
      <c r="D43" s="15" t="s">
        <v>16</v>
      </c>
      <c r="E43" s="17">
        <v>230000</v>
      </c>
      <c r="F43" s="17">
        <v>24061381</v>
      </c>
      <c r="G43" s="18">
        <f t="shared" si="0"/>
        <v>9.55077512268614E-3</v>
      </c>
      <c r="H43" s="19"/>
    </row>
    <row r="44" spans="1:8" x14ac:dyDescent="0.25">
      <c r="A44" s="13"/>
      <c r="B44" s="14" t="s">
        <v>92</v>
      </c>
      <c r="C44" s="15" t="s">
        <v>93</v>
      </c>
      <c r="D44" s="15" t="s">
        <v>16</v>
      </c>
      <c r="E44" s="17">
        <v>500000</v>
      </c>
      <c r="F44" s="17">
        <v>31308800</v>
      </c>
      <c r="G44" s="18">
        <f t="shared" si="0"/>
        <v>1.2427520604954296E-2</v>
      </c>
      <c r="H44" s="19"/>
    </row>
    <row r="45" spans="1:8" x14ac:dyDescent="0.25">
      <c r="A45" s="13"/>
      <c r="B45" s="14" t="s">
        <v>94</v>
      </c>
      <c r="C45" s="15" t="s">
        <v>95</v>
      </c>
      <c r="D45" s="15" t="s">
        <v>16</v>
      </c>
      <c r="E45" s="17">
        <v>2300000</v>
      </c>
      <c r="F45" s="17">
        <v>233706220</v>
      </c>
      <c r="G45" s="18">
        <f t="shared" si="0"/>
        <v>9.2765895357087527E-2</v>
      </c>
      <c r="H45" s="19"/>
    </row>
    <row r="46" spans="1:8" x14ac:dyDescent="0.25">
      <c r="A46" s="13"/>
      <c r="B46" s="14" t="s">
        <v>96</v>
      </c>
      <c r="C46" s="15" t="s">
        <v>97</v>
      </c>
      <c r="D46" s="15" t="s">
        <v>16</v>
      </c>
      <c r="E46" s="17">
        <v>26800</v>
      </c>
      <c r="F46" s="17">
        <v>1620491.48</v>
      </c>
      <c r="G46" s="18">
        <f t="shared" si="0"/>
        <v>6.4322782277994944E-4</v>
      </c>
      <c r="H46" s="19"/>
    </row>
    <row r="47" spans="1:8" x14ac:dyDescent="0.25">
      <c r="A47" s="13"/>
      <c r="B47" s="14" t="s">
        <v>98</v>
      </c>
      <c r="C47" s="15" t="s">
        <v>99</v>
      </c>
      <c r="D47" s="15" t="s">
        <v>16</v>
      </c>
      <c r="E47" s="17">
        <v>2200000</v>
      </c>
      <c r="F47" s="17">
        <v>222241140</v>
      </c>
      <c r="G47" s="18">
        <f t="shared" si="0"/>
        <v>8.8215017714461511E-2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16</v>
      </c>
      <c r="E48" s="17">
        <v>1500000</v>
      </c>
      <c r="F48" s="17">
        <v>151864950</v>
      </c>
      <c r="G48" s="18">
        <f t="shared" si="0"/>
        <v>6.0280329980559905E-2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16</v>
      </c>
      <c r="E49" s="17">
        <v>2500000</v>
      </c>
      <c r="F49" s="17">
        <v>157143500</v>
      </c>
      <c r="G49" s="18">
        <f t="shared" si="0"/>
        <v>6.2375564831122096E-2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16</v>
      </c>
      <c r="E50" s="17">
        <v>2250000</v>
      </c>
      <c r="F50" s="17">
        <v>145829925</v>
      </c>
      <c r="G50" s="18">
        <f t="shared" si="0"/>
        <v>5.7884824642159383E-2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45</v>
      </c>
      <c r="E51" s="17">
        <v>10500</v>
      </c>
      <c r="F51" s="17">
        <v>1085222.25</v>
      </c>
      <c r="G51" s="18">
        <f t="shared" si="0"/>
        <v>4.3076137931922852E-4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45</v>
      </c>
      <c r="E52" s="17">
        <v>30000</v>
      </c>
      <c r="F52" s="17">
        <v>2984172</v>
      </c>
      <c r="G52" s="18">
        <f t="shared" si="0"/>
        <v>1.1845186982167208E-3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45</v>
      </c>
      <c r="E53" s="17">
        <v>30000</v>
      </c>
      <c r="F53" s="17">
        <v>3156513</v>
      </c>
      <c r="G53" s="18">
        <f t="shared" si="0"/>
        <v>1.2529266643022442E-3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45</v>
      </c>
      <c r="E54" s="17">
        <v>130000</v>
      </c>
      <c r="F54" s="17">
        <v>13657215</v>
      </c>
      <c r="G54" s="18">
        <f t="shared" si="0"/>
        <v>5.4210100936091738E-3</v>
      </c>
      <c r="H54" s="19"/>
    </row>
    <row r="55" spans="1:8" x14ac:dyDescent="0.25">
      <c r="A55" s="13"/>
      <c r="B55" s="14" t="s">
        <v>114</v>
      </c>
      <c r="C55" s="15" t="s">
        <v>115</v>
      </c>
      <c r="D55" s="15" t="s">
        <v>45</v>
      </c>
      <c r="E55" s="17">
        <v>50000</v>
      </c>
      <c r="F55" s="17">
        <v>5179320</v>
      </c>
      <c r="G55" s="18">
        <f t="shared" si="0"/>
        <v>2.0558471107053572E-3</v>
      </c>
      <c r="H55" s="19"/>
    </row>
    <row r="56" spans="1:8" x14ac:dyDescent="0.25">
      <c r="A56" s="13"/>
      <c r="B56" s="14" t="s">
        <v>116</v>
      </c>
      <c r="C56" s="15" t="s">
        <v>117</v>
      </c>
      <c r="D56" s="15" t="s">
        <v>45</v>
      </c>
      <c r="E56" s="17">
        <v>17500</v>
      </c>
      <c r="F56" s="17">
        <v>1777200.25</v>
      </c>
      <c r="G56" s="18">
        <f t="shared" si="0"/>
        <v>7.0543082858509198E-4</v>
      </c>
      <c r="H56" s="19"/>
    </row>
    <row r="57" spans="1:8" x14ac:dyDescent="0.25">
      <c r="A57" s="13"/>
      <c r="B57" s="14" t="s">
        <v>118</v>
      </c>
      <c r="C57" s="15" t="s">
        <v>119</v>
      </c>
      <c r="D57" s="15" t="s">
        <v>45</v>
      </c>
      <c r="E57" s="17">
        <v>30000</v>
      </c>
      <c r="F57" s="17">
        <v>3100398</v>
      </c>
      <c r="G57" s="18">
        <f t="shared" si="0"/>
        <v>1.2306527247470068E-3</v>
      </c>
      <c r="H57" s="19"/>
    </row>
    <row r="58" spans="1:8" x14ac:dyDescent="0.25">
      <c r="A58" s="13"/>
      <c r="B58" s="14" t="s">
        <v>120</v>
      </c>
      <c r="C58" s="15" t="s">
        <v>121</v>
      </c>
      <c r="D58" s="15" t="s">
        <v>45</v>
      </c>
      <c r="E58" s="17">
        <v>190000</v>
      </c>
      <c r="F58" s="17">
        <v>18224477</v>
      </c>
      <c r="G58" s="18">
        <f t="shared" si="0"/>
        <v>7.2339107034448992E-3</v>
      </c>
      <c r="H58" s="19"/>
    </row>
    <row r="59" spans="1:8" x14ac:dyDescent="0.25">
      <c r="A59" s="13"/>
      <c r="B59" s="14" t="s">
        <v>122</v>
      </c>
      <c r="C59" s="15" t="s">
        <v>123</v>
      </c>
      <c r="D59" s="15" t="s">
        <v>45</v>
      </c>
      <c r="E59" s="17">
        <v>65000</v>
      </c>
      <c r="F59" s="17">
        <v>6527059.5</v>
      </c>
      <c r="G59" s="18">
        <f t="shared" si="0"/>
        <v>2.5908104566771221E-3</v>
      </c>
      <c r="H59" s="19"/>
    </row>
    <row r="60" spans="1:8" x14ac:dyDescent="0.25">
      <c r="A60" s="13"/>
      <c r="B60" s="14" t="s">
        <v>124</v>
      </c>
      <c r="C60" s="15" t="s">
        <v>125</v>
      </c>
      <c r="D60" s="15" t="s">
        <v>45</v>
      </c>
      <c r="E60" s="17">
        <v>100000</v>
      </c>
      <c r="F60" s="17">
        <v>10244320</v>
      </c>
      <c r="G60" s="18">
        <f t="shared" si="0"/>
        <v>4.0663167506817697E-3</v>
      </c>
      <c r="H60" s="19"/>
    </row>
    <row r="61" spans="1:8" x14ac:dyDescent="0.25">
      <c r="A61" s="13"/>
      <c r="B61" s="14" t="s">
        <v>126</v>
      </c>
      <c r="C61" s="15" t="s">
        <v>127</v>
      </c>
      <c r="D61" s="15" t="s">
        <v>45</v>
      </c>
      <c r="E61" s="17">
        <v>60000</v>
      </c>
      <c r="F61" s="17">
        <v>6704532</v>
      </c>
      <c r="G61" s="18">
        <f t="shared" si="0"/>
        <v>2.6612552884995731E-3</v>
      </c>
      <c r="H61" s="19"/>
    </row>
    <row r="62" spans="1:8" x14ac:dyDescent="0.25">
      <c r="A62" s="13"/>
      <c r="B62" s="14" t="s">
        <v>128</v>
      </c>
      <c r="C62" s="15" t="s">
        <v>129</v>
      </c>
      <c r="D62" s="15" t="s">
        <v>45</v>
      </c>
      <c r="E62" s="17">
        <v>55000</v>
      </c>
      <c r="F62" s="17">
        <v>5804826.5</v>
      </c>
      <c r="G62" s="18">
        <f t="shared" si="0"/>
        <v>2.3041317756328805E-3</v>
      </c>
      <c r="H62" s="19"/>
    </row>
    <row r="63" spans="1:8" x14ac:dyDescent="0.25">
      <c r="A63" s="13"/>
      <c r="B63" s="14" t="s">
        <v>130</v>
      </c>
      <c r="C63" s="15" t="s">
        <v>131</v>
      </c>
      <c r="D63" s="15" t="s">
        <v>45</v>
      </c>
      <c r="E63" s="17">
        <v>90000</v>
      </c>
      <c r="F63" s="17">
        <v>9423144</v>
      </c>
      <c r="G63" s="18">
        <f t="shared" si="0"/>
        <v>3.740364249778064E-3</v>
      </c>
      <c r="H63" s="19"/>
    </row>
    <row r="64" spans="1:8" outlineLevel="1" x14ac:dyDescent="0.25">
      <c r="A64" s="13"/>
      <c r="B64" s="14" t="s">
        <v>132</v>
      </c>
      <c r="C64" s="15" t="s">
        <v>133</v>
      </c>
      <c r="D64" s="15" t="s">
        <v>45</v>
      </c>
      <c r="E64" s="17">
        <v>120000</v>
      </c>
      <c r="F64" s="17">
        <v>12398436</v>
      </c>
      <c r="G64" s="18">
        <f t="shared" si="0"/>
        <v>4.921358175950759E-3</v>
      </c>
      <c r="H64" s="19"/>
    </row>
    <row r="65" spans="1:8" x14ac:dyDescent="0.25">
      <c r="B65" s="14" t="s">
        <v>134</v>
      </c>
      <c r="C65" s="15" t="s">
        <v>135</v>
      </c>
      <c r="D65" s="15" t="s">
        <v>45</v>
      </c>
      <c r="E65" s="17">
        <v>183500</v>
      </c>
      <c r="F65" s="17">
        <v>18905674.699999999</v>
      </c>
      <c r="G65" s="18">
        <f t="shared" si="0"/>
        <v>7.5043010873879906E-3</v>
      </c>
      <c r="H65" s="19"/>
    </row>
    <row r="66" spans="1:8" x14ac:dyDescent="0.25">
      <c r="B66" s="14" t="s">
        <v>136</v>
      </c>
      <c r="C66" s="15" t="s">
        <v>137</v>
      </c>
      <c r="D66" s="15" t="s">
        <v>45</v>
      </c>
      <c r="E66" s="17">
        <v>37000</v>
      </c>
      <c r="F66" s="17">
        <v>3793018</v>
      </c>
      <c r="G66" s="18">
        <f t="shared" si="0"/>
        <v>1.5055770055052424E-3</v>
      </c>
      <c r="H66" s="19"/>
    </row>
    <row r="67" spans="1:8" x14ac:dyDescent="0.25">
      <c r="B67" s="14"/>
      <c r="C67" s="15"/>
      <c r="D67" s="15"/>
      <c r="E67" s="17"/>
      <c r="F67" s="17"/>
      <c r="G67" s="18"/>
      <c r="H67" s="19"/>
    </row>
    <row r="68" spans="1:8" x14ac:dyDescent="0.25">
      <c r="B68" s="14"/>
      <c r="C68" s="15"/>
      <c r="D68" s="15"/>
      <c r="E68" s="17"/>
      <c r="F68" s="17"/>
      <c r="G68" s="18"/>
      <c r="H68" s="19"/>
    </row>
    <row r="69" spans="1:8" x14ac:dyDescent="0.25">
      <c r="B69" s="14"/>
      <c r="C69" s="15"/>
      <c r="D69" s="15"/>
      <c r="E69" s="17"/>
      <c r="F69" s="17"/>
      <c r="G69" s="18"/>
      <c r="H69" s="19"/>
    </row>
    <row r="70" spans="1:8" x14ac:dyDescent="0.25">
      <c r="B70" s="20"/>
      <c r="C70" s="20" t="s">
        <v>138</v>
      </c>
      <c r="D70" s="20"/>
      <c r="E70" s="21"/>
      <c r="F70" s="22">
        <f>SUM(F7:F69)</f>
        <v>2365474562.0900002</v>
      </c>
      <c r="G70" s="23">
        <f>+F70/$F$82</f>
        <v>0.93893678010235837</v>
      </c>
      <c r="H70" s="24"/>
    </row>
    <row r="71" spans="1:8" x14ac:dyDescent="0.25">
      <c r="A71" s="25" t="s">
        <v>139</v>
      </c>
    </row>
    <row r="72" spans="1:8" x14ac:dyDescent="0.25">
      <c r="B72" s="26"/>
      <c r="C72" s="26" t="s">
        <v>140</v>
      </c>
      <c r="D72" s="26"/>
      <c r="E72" s="26"/>
      <c r="F72" s="26" t="s">
        <v>11</v>
      </c>
      <c r="G72" s="27" t="s">
        <v>12</v>
      </c>
    </row>
    <row r="73" spans="1:8" x14ac:dyDescent="0.25">
      <c r="B73" s="28"/>
      <c r="C73" s="20" t="s">
        <v>141</v>
      </c>
      <c r="D73" s="15"/>
      <c r="E73" s="29"/>
      <c r="F73" s="30" t="s">
        <v>142</v>
      </c>
      <c r="G73" s="23">
        <v>0</v>
      </c>
    </row>
    <row r="74" spans="1:8" x14ac:dyDescent="0.25">
      <c r="B74" s="28" t="s">
        <v>143</v>
      </c>
      <c r="C74" s="20" t="s">
        <v>144</v>
      </c>
      <c r="D74" s="20"/>
      <c r="E74" s="21"/>
      <c r="F74" s="17">
        <v>116482175.93000001</v>
      </c>
      <c r="G74" s="23">
        <f>+F74/$F$82</f>
        <v>4.6235711412765307E-2</v>
      </c>
    </row>
    <row r="75" spans="1:8" x14ac:dyDescent="0.25">
      <c r="A75" s="31" t="s">
        <v>145</v>
      </c>
      <c r="B75" s="28"/>
      <c r="C75" s="20" t="s">
        <v>146</v>
      </c>
      <c r="D75" s="15"/>
      <c r="E75" s="29"/>
      <c r="F75" s="21" t="s">
        <v>142</v>
      </c>
      <c r="G75" s="23">
        <v>0</v>
      </c>
    </row>
    <row r="76" spans="1:8" x14ac:dyDescent="0.25">
      <c r="B76" s="28"/>
      <c r="C76" s="20" t="s">
        <v>147</v>
      </c>
      <c r="D76" s="15"/>
      <c r="E76" s="29"/>
      <c r="F76" s="21" t="s">
        <v>142</v>
      </c>
      <c r="G76" s="23">
        <v>0</v>
      </c>
    </row>
    <row r="77" spans="1:8" x14ac:dyDescent="0.25">
      <c r="B77" s="28"/>
      <c r="C77" s="20" t="s">
        <v>148</v>
      </c>
      <c r="D77" s="15"/>
      <c r="E77" s="29"/>
      <c r="F77" s="21" t="s">
        <v>142</v>
      </c>
      <c r="G77" s="23">
        <v>0</v>
      </c>
    </row>
    <row r="78" spans="1:8" x14ac:dyDescent="0.25">
      <c r="B78" s="15" t="s">
        <v>145</v>
      </c>
      <c r="C78" s="15" t="s">
        <v>149</v>
      </c>
      <c r="D78" s="15"/>
      <c r="E78" s="29"/>
      <c r="F78" s="17">
        <v>37355117.920000002</v>
      </c>
      <c r="G78" s="23">
        <f>+F78/$F$82</f>
        <v>1.4827508484876377E-2</v>
      </c>
    </row>
    <row r="79" spans="1:8" x14ac:dyDescent="0.25">
      <c r="B79" s="28"/>
      <c r="C79" s="15"/>
      <c r="D79" s="15"/>
      <c r="E79" s="29"/>
      <c r="F79" s="30"/>
      <c r="G79" s="23"/>
    </row>
    <row r="80" spans="1:8" x14ac:dyDescent="0.25">
      <c r="B80" s="28"/>
      <c r="C80" s="15" t="s">
        <v>150</v>
      </c>
      <c r="D80" s="15"/>
      <c r="E80" s="29"/>
      <c r="F80" s="32">
        <f>SUM(F73:F79)</f>
        <v>153837293.85000002</v>
      </c>
      <c r="G80" s="23">
        <f>+F80/$F$82</f>
        <v>6.1063219897641692E-2</v>
      </c>
    </row>
    <row r="81" spans="1:9" x14ac:dyDescent="0.25">
      <c r="B81" s="28"/>
      <c r="C81" s="15"/>
      <c r="D81" s="15"/>
      <c r="E81" s="29"/>
      <c r="F81" s="32"/>
      <c r="G81" s="23"/>
    </row>
    <row r="82" spans="1:9" x14ac:dyDescent="0.25">
      <c r="B82" s="33"/>
      <c r="C82" s="34" t="s">
        <v>151</v>
      </c>
      <c r="D82" s="35"/>
      <c r="E82" s="36"/>
      <c r="F82" s="36">
        <f>+F80+F70</f>
        <v>2519311855.9400001</v>
      </c>
      <c r="G82" s="37">
        <v>1</v>
      </c>
    </row>
    <row r="83" spans="1:9" x14ac:dyDescent="0.25">
      <c r="F83" s="38"/>
    </row>
    <row r="84" spans="1:9" x14ac:dyDescent="0.25">
      <c r="C84" s="20" t="s">
        <v>152</v>
      </c>
      <c r="D84" s="39">
        <v>11.11</v>
      </c>
      <c r="F84" s="4">
        <v>0</v>
      </c>
    </row>
    <row r="85" spans="1:9" x14ac:dyDescent="0.25">
      <c r="C85" s="20" t="s">
        <v>153</v>
      </c>
      <c r="D85" s="39">
        <v>7.08</v>
      </c>
    </row>
    <row r="86" spans="1:9" x14ac:dyDescent="0.25">
      <c r="A86" s="25" t="s">
        <v>154</v>
      </c>
      <c r="C86" s="20" t="s">
        <v>155</v>
      </c>
      <c r="D86" s="40">
        <v>7.33</v>
      </c>
    </row>
    <row r="87" spans="1:9" x14ac:dyDescent="0.25">
      <c r="C87" s="20" t="s">
        <v>156</v>
      </c>
      <c r="D87" s="41">
        <v>15.901</v>
      </c>
    </row>
    <row r="88" spans="1:9" x14ac:dyDescent="0.25">
      <c r="C88" s="20" t="s">
        <v>157</v>
      </c>
      <c r="D88" s="41">
        <v>15.950900000000001</v>
      </c>
    </row>
    <row r="89" spans="1:9" x14ac:dyDescent="0.25">
      <c r="C89" s="20" t="s">
        <v>158</v>
      </c>
      <c r="D89" s="42">
        <v>100567200</v>
      </c>
    </row>
    <row r="90" spans="1:9" x14ac:dyDescent="0.25">
      <c r="C90" s="20" t="s">
        <v>159</v>
      </c>
      <c r="D90" s="43">
        <v>0</v>
      </c>
    </row>
    <row r="91" spans="1:9" x14ac:dyDescent="0.25">
      <c r="C91" s="20" t="s">
        <v>160</v>
      </c>
      <c r="D91" s="43">
        <v>0</v>
      </c>
      <c r="F91" s="38"/>
      <c r="G91" s="44"/>
    </row>
    <row r="92" spans="1:9" x14ac:dyDescent="0.25">
      <c r="B92" s="45"/>
      <c r="C92" s="13"/>
    </row>
    <row r="93" spans="1:9" x14ac:dyDescent="0.25">
      <c r="A93" s="1" t="s">
        <v>16</v>
      </c>
      <c r="F93" s="4"/>
    </row>
    <row r="94" spans="1:9" x14ac:dyDescent="0.25">
      <c r="A94" s="15" t="s">
        <v>45</v>
      </c>
      <c r="C94" s="26" t="s">
        <v>161</v>
      </c>
      <c r="D94" s="26"/>
      <c r="E94" s="26"/>
      <c r="F94" s="26"/>
      <c r="G94" s="27"/>
    </row>
    <row r="95" spans="1:9" x14ac:dyDescent="0.25">
      <c r="C95" s="26" t="s">
        <v>162</v>
      </c>
      <c r="D95" s="26"/>
      <c r="E95" s="26"/>
      <c r="F95" s="26" t="s">
        <v>11</v>
      </c>
      <c r="G95" s="27" t="s">
        <v>12</v>
      </c>
    </row>
    <row r="96" spans="1:9" x14ac:dyDescent="0.25">
      <c r="C96" s="20" t="s">
        <v>163</v>
      </c>
      <c r="D96" s="15"/>
      <c r="E96" s="29"/>
      <c r="F96" s="46">
        <f>SUMIF(Table134567685789[[Industry ]],A93,Table134567685789[Market Value])</f>
        <v>2137182648.8900001</v>
      </c>
      <c r="G96" s="47">
        <f>+F96/$F$82</f>
        <v>0.84832000605680447</v>
      </c>
      <c r="I96" s="38"/>
    </row>
    <row r="97" spans="3:9" x14ac:dyDescent="0.25">
      <c r="C97" s="15" t="s">
        <v>164</v>
      </c>
      <c r="D97" s="15"/>
      <c r="E97" s="29"/>
      <c r="F97" s="46">
        <f>SUMIF(Table134567685789[[Industry ]],A94,Table134567685789[Market Value])</f>
        <v>127724713.2</v>
      </c>
      <c r="G97" s="47">
        <f t="shared" ref="G97" si="1">+F97/$F$82</f>
        <v>5.0698254326415511E-2</v>
      </c>
      <c r="I97" s="48"/>
    </row>
    <row r="98" spans="3:9" x14ac:dyDescent="0.25">
      <c r="C98" s="15" t="s">
        <v>165</v>
      </c>
      <c r="D98" s="15"/>
      <c r="E98" s="29"/>
      <c r="F98" s="46">
        <f>SUMIF($E$110:$E$117,C98,H110:H117)</f>
        <v>100567200</v>
      </c>
      <c r="G98" s="47">
        <f>+F98/$F$82</f>
        <v>3.991851971913838E-2</v>
      </c>
    </row>
    <row r="99" spans="3:9" x14ac:dyDescent="0.25">
      <c r="C99" s="16" t="s">
        <v>166</v>
      </c>
      <c r="D99" s="15"/>
      <c r="E99" s="29"/>
      <c r="F99" s="46">
        <f>SUM(F96:F98)</f>
        <v>2365474562.0900002</v>
      </c>
      <c r="G99" s="49">
        <f>SUM(G96:G98)</f>
        <v>0.93893678010235837</v>
      </c>
    </row>
    <row r="100" spans="3:9" x14ac:dyDescent="0.25">
      <c r="E100" s="1"/>
      <c r="G100" s="1"/>
    </row>
    <row r="101" spans="3:9" x14ac:dyDescent="0.25">
      <c r="C101" s="15" t="s">
        <v>167</v>
      </c>
      <c r="D101" s="15"/>
      <c r="E101" s="29"/>
      <c r="F101" s="46">
        <f t="shared" ref="F101:F107" si="2">SUMIF($E$110:$E$117,C101,H113:H120)</f>
        <v>0</v>
      </c>
      <c r="G101" s="50">
        <f t="shared" ref="G101:G107" si="3">+F101/$F$82</f>
        <v>0</v>
      </c>
      <c r="H101" s="15"/>
    </row>
    <row r="102" spans="3:9" x14ac:dyDescent="0.25">
      <c r="C102" s="15" t="s">
        <v>168</v>
      </c>
      <c r="D102" s="15"/>
      <c r="E102" s="29"/>
      <c r="F102" s="46">
        <f t="shared" si="2"/>
        <v>0</v>
      </c>
      <c r="G102" s="50">
        <f t="shared" si="3"/>
        <v>0</v>
      </c>
      <c r="H102" s="15"/>
    </row>
    <row r="103" spans="3:9" x14ac:dyDescent="0.25">
      <c r="C103" s="15" t="s">
        <v>169</v>
      </c>
      <c r="D103" s="15"/>
      <c r="E103" s="29"/>
      <c r="F103" s="46">
        <f t="shared" si="2"/>
        <v>0</v>
      </c>
      <c r="G103" s="50">
        <f t="shared" si="3"/>
        <v>0</v>
      </c>
      <c r="H103" s="15"/>
    </row>
    <row r="104" spans="3:9" x14ac:dyDescent="0.25">
      <c r="C104" s="15" t="s">
        <v>170</v>
      </c>
      <c r="D104" s="15"/>
      <c r="E104" s="29"/>
      <c r="F104" s="46">
        <f t="shared" si="2"/>
        <v>0</v>
      </c>
      <c r="G104" s="50">
        <f t="shared" si="3"/>
        <v>0</v>
      </c>
      <c r="H104" s="15"/>
    </row>
    <row r="105" spans="3:9" x14ac:dyDescent="0.25">
      <c r="C105" s="15" t="s">
        <v>171</v>
      </c>
      <c r="D105" s="15"/>
      <c r="E105" s="29"/>
      <c r="F105" s="46">
        <f>SUMIF($E$110:$E$117,C105,H117:H124)</f>
        <v>0</v>
      </c>
      <c r="G105" s="50">
        <f t="shared" si="3"/>
        <v>0</v>
      </c>
      <c r="H105" s="15"/>
    </row>
    <row r="106" spans="3:9" x14ac:dyDescent="0.25">
      <c r="C106" s="15" t="s">
        <v>172</v>
      </c>
      <c r="D106" s="15"/>
      <c r="E106" s="29"/>
      <c r="F106" s="46">
        <f t="shared" si="2"/>
        <v>0</v>
      </c>
      <c r="G106" s="50">
        <f t="shared" si="3"/>
        <v>0</v>
      </c>
      <c r="H106" s="15"/>
    </row>
    <row r="107" spans="3:9" x14ac:dyDescent="0.25">
      <c r="C107" s="15" t="s">
        <v>173</v>
      </c>
      <c r="D107" s="15"/>
      <c r="E107" s="29"/>
      <c r="F107" s="46">
        <f t="shared" si="2"/>
        <v>0</v>
      </c>
      <c r="G107" s="50">
        <f t="shared" si="3"/>
        <v>0</v>
      </c>
      <c r="H107" s="15"/>
    </row>
    <row r="110" spans="3:9" x14ac:dyDescent="0.25">
      <c r="E110" s="15" t="s">
        <v>165</v>
      </c>
      <c r="F110" s="15" t="s">
        <v>174</v>
      </c>
      <c r="G110" s="7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9" x14ac:dyDescent="0.25">
      <c r="E111" s="15" t="s">
        <v>165</v>
      </c>
      <c r="F111" s="15" t="s">
        <v>175</v>
      </c>
      <c r="G111" s="7">
        <f t="shared" si="4"/>
        <v>0</v>
      </c>
      <c r="H111" s="1">
        <f t="shared" si="5"/>
        <v>0</v>
      </c>
    </row>
    <row r="112" spans="3:9" x14ac:dyDescent="0.25">
      <c r="E112" s="15" t="s">
        <v>165</v>
      </c>
      <c r="F112" s="16" t="s">
        <v>81</v>
      </c>
      <c r="G112" s="7">
        <f>H112/$F$82</f>
        <v>3.991851971913838E-2</v>
      </c>
      <c r="H112" s="1">
        <f>SUMIF($H$7:$H$68,F112,$F$7:$F$68)</f>
        <v>100567200</v>
      </c>
    </row>
    <row r="113" spans="5:8" x14ac:dyDescent="0.25">
      <c r="E113" s="15" t="s">
        <v>176</v>
      </c>
      <c r="F113" s="15" t="s">
        <v>177</v>
      </c>
      <c r="G113" s="7">
        <f t="shared" si="4"/>
        <v>0</v>
      </c>
      <c r="H113" s="1">
        <f t="shared" ref="H113:H117" si="6">SUMIF($H$7:$H$68,F113,$F$7:$F$68)</f>
        <v>0</v>
      </c>
    </row>
    <row r="114" spans="5:8" x14ac:dyDescent="0.25">
      <c r="E114" s="15" t="s">
        <v>167</v>
      </c>
      <c r="F114" s="15" t="s">
        <v>178</v>
      </c>
      <c r="G114" s="7">
        <f t="shared" si="4"/>
        <v>0</v>
      </c>
      <c r="H114" s="1">
        <f t="shared" si="6"/>
        <v>0</v>
      </c>
    </row>
    <row r="115" spans="5:8" x14ac:dyDescent="0.25">
      <c r="E115" s="15" t="s">
        <v>165</v>
      </c>
      <c r="F115" s="15" t="s">
        <v>179</v>
      </c>
      <c r="G115" s="7">
        <f t="shared" si="4"/>
        <v>0</v>
      </c>
      <c r="H115" s="1">
        <f t="shared" si="6"/>
        <v>0</v>
      </c>
    </row>
    <row r="116" spans="5:8" x14ac:dyDescent="0.25">
      <c r="E116" s="15" t="s">
        <v>167</v>
      </c>
      <c r="F116" s="15" t="s">
        <v>180</v>
      </c>
      <c r="G116" s="7">
        <f t="shared" si="4"/>
        <v>0</v>
      </c>
      <c r="H116" s="1">
        <f t="shared" si="6"/>
        <v>0</v>
      </c>
    </row>
    <row r="117" spans="5:8" x14ac:dyDescent="0.25">
      <c r="E117" s="15" t="s">
        <v>165</v>
      </c>
      <c r="F117" s="15" t="s">
        <v>181</v>
      </c>
      <c r="G117" s="7">
        <f t="shared" si="4"/>
        <v>0</v>
      </c>
      <c r="H117" s="1">
        <f t="shared" si="6"/>
        <v>0</v>
      </c>
    </row>
    <row r="118" spans="5:8" x14ac:dyDescent="0.25">
      <c r="G118" s="51">
        <f>SUM(G108:G117)</f>
        <v>3.991851971913838E-2</v>
      </c>
      <c r="H118" s="1">
        <f>SUM(H108:H117)</f>
        <v>100567200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2023-07-26T05:14:07Z</dcterms:created>
  <dcterms:modified xsi:type="dcterms:W3CDTF">2023-07-26T05:15:10Z</dcterms:modified>
</cp:coreProperties>
</file>