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W:\PFRDA &amp; NPS Trust Communication April 2019 Onwards\NPS Trust\2023-24\Monthly\13. March 2024\8. Website Upload- Monthly Portfolio\"/>
    </mc:Choice>
  </mc:AlternateContent>
  <xr:revisionPtr revIDLastSave="0" documentId="8_{6C0B870D-F8C5-4491-B3CE-3A596F25CE67}" xr6:coauthVersionLast="47" xr6:coauthVersionMax="47" xr10:uidLastSave="{00000000-0000-0000-0000-000000000000}"/>
  <bookViews>
    <workbookView xWindow="-120" yWindow="-120" windowWidth="20730" windowHeight="11160" xr2:uid="{88FB2EC3-CE4D-457F-AA69-6C6C3EA49B9A}"/>
  </bookViews>
  <sheets>
    <sheet name="Port_C1" sheetId="1" r:id="rId1"/>
  </sheets>
  <externalReferences>
    <externalReference r:id="rId2"/>
  </externalReferences>
  <definedNames>
    <definedName name="_xlnm._FilterDatabase" localSheetId="0" hidden="1">Port_C1!$C$6:$H$94</definedName>
    <definedName name="IN">'[1]INPUT MASTER'!$B$9</definedName>
    <definedName name="_xlnm.Print_Area" localSheetId="0">Port_C1!$B$2:$H$133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4" i="1" l="1"/>
  <c r="H153" i="1"/>
  <c r="H152" i="1"/>
  <c r="H151" i="1"/>
  <c r="H150" i="1"/>
  <c r="H149" i="1"/>
  <c r="H148" i="1"/>
  <c r="H147" i="1"/>
  <c r="H146" i="1"/>
  <c r="H145" i="1"/>
  <c r="H155" i="1" s="1"/>
  <c r="F142" i="1"/>
  <c r="F141" i="1"/>
  <c r="F140" i="1"/>
  <c r="F139" i="1"/>
  <c r="F138" i="1"/>
  <c r="F137" i="1"/>
  <c r="G137" i="1" s="1"/>
  <c r="F136" i="1"/>
  <c r="F135" i="1"/>
  <c r="F134" i="1"/>
  <c r="F132" i="1"/>
  <c r="F131" i="1"/>
  <c r="F115" i="1"/>
  <c r="F105" i="1"/>
  <c r="F117" i="1" s="1"/>
  <c r="L13" i="1"/>
  <c r="L12" i="1"/>
  <c r="L11" i="1"/>
  <c r="L10" i="1"/>
  <c r="L9" i="1"/>
  <c r="L8" i="1"/>
  <c r="L7" i="1"/>
  <c r="L14" i="1" s="1"/>
  <c r="G147" i="1" l="1"/>
  <c r="G150" i="1"/>
  <c r="G132" i="1"/>
  <c r="G151" i="1"/>
  <c r="G97" i="1"/>
  <c r="G89" i="1"/>
  <c r="G81" i="1"/>
  <c r="G73" i="1"/>
  <c r="G65" i="1"/>
  <c r="G57" i="1"/>
  <c r="G49" i="1"/>
  <c r="G41" i="1"/>
  <c r="G33" i="1"/>
  <c r="G25" i="1"/>
  <c r="G17" i="1"/>
  <c r="G12" i="1"/>
  <c r="G8" i="1"/>
  <c r="G104" i="1"/>
  <c r="G96" i="1"/>
  <c r="G88" i="1"/>
  <c r="G80" i="1"/>
  <c r="G72" i="1"/>
  <c r="G64" i="1"/>
  <c r="G56" i="1"/>
  <c r="G48" i="1"/>
  <c r="G40" i="1"/>
  <c r="G32" i="1"/>
  <c r="G24" i="1"/>
  <c r="G16" i="1"/>
  <c r="G103" i="1"/>
  <c r="G95" i="1"/>
  <c r="G87" i="1"/>
  <c r="G79" i="1"/>
  <c r="G71" i="1"/>
  <c r="G63" i="1"/>
  <c r="G55" i="1"/>
  <c r="G47" i="1"/>
  <c r="G39" i="1"/>
  <c r="G31" i="1"/>
  <c r="G23" i="1"/>
  <c r="G15" i="1"/>
  <c r="G11" i="1"/>
  <c r="G7" i="1"/>
  <c r="G115" i="1"/>
  <c r="G102" i="1"/>
  <c r="G94" i="1"/>
  <c r="G86" i="1"/>
  <c r="G78" i="1"/>
  <c r="G70" i="1"/>
  <c r="G62" i="1"/>
  <c r="G54" i="1"/>
  <c r="G46" i="1"/>
  <c r="G38" i="1"/>
  <c r="G30" i="1"/>
  <c r="G22" i="1"/>
  <c r="G149" i="1"/>
  <c r="G99" i="1"/>
  <c r="G91" i="1"/>
  <c r="G75" i="1"/>
  <c r="G67" i="1"/>
  <c r="G59" i="1"/>
  <c r="G43" i="1"/>
  <c r="G35" i="1"/>
  <c r="G19" i="1"/>
  <c r="G9" i="1"/>
  <c r="G105" i="1"/>
  <c r="G98" i="1"/>
  <c r="G90" i="1"/>
  <c r="G82" i="1"/>
  <c r="G74" i="1"/>
  <c r="G66" i="1"/>
  <c r="G58" i="1"/>
  <c r="G50" i="1"/>
  <c r="G42" i="1"/>
  <c r="G34" i="1"/>
  <c r="G26" i="1"/>
  <c r="G18" i="1"/>
  <c r="G153" i="1"/>
  <c r="G145" i="1"/>
  <c r="G109" i="1"/>
  <c r="G83" i="1"/>
  <c r="G51" i="1"/>
  <c r="G27" i="1"/>
  <c r="G101" i="1"/>
  <c r="G93" i="1"/>
  <c r="G85" i="1"/>
  <c r="G77" i="1"/>
  <c r="G69" i="1"/>
  <c r="G61" i="1"/>
  <c r="G53" i="1"/>
  <c r="G45" i="1"/>
  <c r="G37" i="1"/>
  <c r="G29" i="1"/>
  <c r="G21" i="1"/>
  <c r="G14" i="1"/>
  <c r="G10" i="1"/>
  <c r="G113" i="1"/>
  <c r="G100" i="1"/>
  <c r="G92" i="1"/>
  <c r="G84" i="1"/>
  <c r="G76" i="1"/>
  <c r="G68" i="1"/>
  <c r="G60" i="1"/>
  <c r="G52" i="1"/>
  <c r="G44" i="1"/>
  <c r="G36" i="1"/>
  <c r="G28" i="1"/>
  <c r="G20" i="1"/>
  <c r="G13" i="1"/>
  <c r="G139" i="1"/>
  <c r="G141" i="1"/>
  <c r="G134" i="1"/>
  <c r="G142" i="1"/>
  <c r="G152" i="1"/>
  <c r="G138" i="1"/>
  <c r="G131" i="1"/>
  <c r="G135" i="1"/>
  <c r="H156" i="1"/>
  <c r="H143" i="1"/>
  <c r="G148" i="1"/>
  <c r="G140" i="1"/>
  <c r="G136" i="1"/>
  <c r="G146" i="1"/>
  <c r="G154" i="1"/>
  <c r="F133" i="1"/>
  <c r="G133" i="1" s="1"/>
  <c r="F143" i="1" l="1"/>
  <c r="G143" i="1"/>
  <c r="G155" i="1"/>
</calcChain>
</file>

<file path=xl/sharedStrings.xml><?xml version="1.0" encoding="utf-8"?>
<sst xmlns="http://schemas.openxmlformats.org/spreadsheetml/2006/main" count="508" uniqueCount="276">
  <si>
    <t>NAME OF PENSION FUND</t>
  </si>
  <si>
    <t>ADITYA BIRLA SUN LIFE PENSION MANAGEMENT LIMITED</t>
  </si>
  <si>
    <t>C-TIER I</t>
  </si>
  <si>
    <t>SCHEME NAME</t>
  </si>
  <si>
    <t>Scheme C TIER I</t>
  </si>
  <si>
    <t>MONTH</t>
  </si>
  <si>
    <t>31-03-2024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</si>
  <si>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</si>
  <si>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</si>
  <si>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</si>
  <si>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</si>
  <si>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</si>
  <si>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</si>
  <si>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</si>
  <si>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INE752E07OB6</t>
  </si>
  <si>
    <t>7.55% Power Grid Corporation 21-Sept-2031</t>
  </si>
  <si>
    <t>Transmission of electric energy</t>
  </si>
  <si>
    <t>CRISIL AAA</t>
  </si>
  <si>
    <t>INE906B07HJ1</t>
  </si>
  <si>
    <t>7.98 NHAI 23.12.2049</t>
  </si>
  <si>
    <t>Construction and maintenance of motorways, streets, roads, other vehicular ways</t>
  </si>
  <si>
    <t>CRISIL AA+</t>
  </si>
  <si>
    <t>INE094A08093</t>
  </si>
  <si>
    <t>6.63% HPCL(Hindustan Petroleum Corporation Ltd)11.04.2031</t>
  </si>
  <si>
    <t>Production of liquid and gaseous fuels, illuminating oils, lubricating</t>
  </si>
  <si>
    <t>[ICRA]AAA</t>
  </si>
  <si>
    <t>INE206D08477</t>
  </si>
  <si>
    <t>6.80% Nuclear Power Corporation of India Limited 24-Mar-2031</t>
  </si>
  <si>
    <t>Electric power generation and transmission by nuclear power plants</t>
  </si>
  <si>
    <t>BWR AAA</t>
  </si>
  <si>
    <t>INE219X07439</t>
  </si>
  <si>
    <t>7.88 India Grid Trust 30.04.2029</t>
  </si>
  <si>
    <t>[ICRA]AA+</t>
  </si>
  <si>
    <t>INE296A07RN0</t>
  </si>
  <si>
    <t>6.92% Bajaj Finance 24-Dec-2030</t>
  </si>
  <si>
    <t>Other credit granting</t>
  </si>
  <si>
    <t>IND AAA</t>
  </si>
  <si>
    <t>INE906B07IY8</t>
  </si>
  <si>
    <t>7.26 NHAI 10.08.2038</t>
  </si>
  <si>
    <t>BWR AAA(CE)</t>
  </si>
  <si>
    <t>INE238A08492</t>
  </si>
  <si>
    <t>7.64 Axis Bank 07.03.2034</t>
  </si>
  <si>
    <t>Monetary intermediation of commercial banks, saving banks. postal savings</t>
  </si>
  <si>
    <t>INE040A08393</t>
  </si>
  <si>
    <t>8.44% HDFC Bank 28-Dec-2028</t>
  </si>
  <si>
    <t>INE053F08320</t>
  </si>
  <si>
    <t>7.45 IRFC 13.10.2028</t>
  </si>
  <si>
    <t>INE261F08DZ5</t>
  </si>
  <si>
    <t>7.78 NABARD 29-03-2038</t>
  </si>
  <si>
    <t>Other monetary intermediation services n.e.c.</t>
  </si>
  <si>
    <t>INE306N07NP4</t>
  </si>
  <si>
    <t>7.97 TCFSL NCD "A" Series FY 2023-24</t>
  </si>
  <si>
    <t>INE040A08807</t>
  </si>
  <si>
    <t>8.00% HDFC Bank 27-07-2032</t>
  </si>
  <si>
    <t>INE040A08476</t>
  </si>
  <si>
    <t>9.24% HDFC Bank 24.06.2024</t>
  </si>
  <si>
    <t>INE040A08666</t>
  </si>
  <si>
    <t>7.80 HDFC Bank 03-05-2033 (US-002)</t>
  </si>
  <si>
    <t>INE0KUG08019</t>
  </si>
  <si>
    <t>7.43 NABFID 16.06.2033</t>
  </si>
  <si>
    <t>INE134E08MM6</t>
  </si>
  <si>
    <t>7.62 PFC 15.07.2033</t>
  </si>
  <si>
    <t>INE848E08219</t>
  </si>
  <si>
    <t>NHPC 07.59 20 Feb-2031</t>
  </si>
  <si>
    <t>Electric power generation by hydroelectric power plants</t>
  </si>
  <si>
    <t>INE848E08201</t>
  </si>
  <si>
    <t>NHPC 07.59 20 Feb-2032</t>
  </si>
  <si>
    <t>INE848E08193</t>
  </si>
  <si>
    <t>NHPC 07.59 19-Feb-2033</t>
  </si>
  <si>
    <t>INE296A07RS9</t>
  </si>
  <si>
    <t>7.02 Bajaj Finance 18.04.2031.</t>
  </si>
  <si>
    <t>INE848E08185</t>
  </si>
  <si>
    <t>NHPC 07.59 20-Feb-2034</t>
  </si>
  <si>
    <t>INE848E08177</t>
  </si>
  <si>
    <t>NHPC 07.59 20-Feb-2035</t>
  </si>
  <si>
    <t>INE848E08169</t>
  </si>
  <si>
    <t>NHPC 07.59 20-Feb-2036</t>
  </si>
  <si>
    <t>INE848E08151</t>
  </si>
  <si>
    <t>NHPC 07.59 20-Feb-2037</t>
  </si>
  <si>
    <t>INE053F08346</t>
  </si>
  <si>
    <t>7.67 IRFC 15.12.2033</t>
  </si>
  <si>
    <t>INE261F08BE4</t>
  </si>
  <si>
    <t>8.62% NABARD 14-MAR-2034</t>
  </si>
  <si>
    <t>INE094A08101</t>
  </si>
  <si>
    <t>6.09% HPCL 26.02.2027 (Hindustan Petroleum Corporation Ltd)</t>
  </si>
  <si>
    <t>INE514E08FQ4</t>
  </si>
  <si>
    <t>7.88% EXIM 11-Jan-2033</t>
  </si>
  <si>
    <t>INE206D08204</t>
  </si>
  <si>
    <t>9.18% Nuclear Power Corporation of India Limited 23-Jan-2028</t>
  </si>
  <si>
    <t>INE296A07RW1</t>
  </si>
  <si>
    <t>7.15% Bajaj Finance 02-Dec-2031</t>
  </si>
  <si>
    <t>INE906B07JA6</t>
  </si>
  <si>
    <t>6.87% NHAI 14-April-2032</t>
  </si>
  <si>
    <t>INE115A07PP1</t>
  </si>
  <si>
    <t>7.13% LIC Housing Finance 28-Nov-2031</t>
  </si>
  <si>
    <t>Activities of specialized institutions granting credit for house purchases</t>
  </si>
  <si>
    <t>INE053F08122</t>
  </si>
  <si>
    <t>6.92%IRFC 29-Aug-2031</t>
  </si>
  <si>
    <t>INE0KUG08027</t>
  </si>
  <si>
    <t>7.65 Nabfid 22-12-2038</t>
  </si>
  <si>
    <t>INE018A08BA7</t>
  </si>
  <si>
    <t>07.70% LARSEN AND TOUBRO LTD 28-April-2025</t>
  </si>
  <si>
    <t>Other civil engineering projects n.e.c.</t>
  </si>
  <si>
    <t>INE134E08CP0</t>
  </si>
  <si>
    <t>08.80% POWER FINANCE CORPORATION 15-Jan-2025</t>
  </si>
  <si>
    <t>INE296A07ST5</t>
  </si>
  <si>
    <t>8.10 Bajaj Finance 23.01.2029</t>
  </si>
  <si>
    <t>INE134E08CS4</t>
  </si>
  <si>
    <t>08.90% POWER FINANCE CORPORATION 15-03-2025</t>
  </si>
  <si>
    <t>INE206D08170</t>
  </si>
  <si>
    <t>09.18% NUCLEAR POWER CORPORATION OF INDIA LTD 23-Jan-2025</t>
  </si>
  <si>
    <t>INE906B07IF7</t>
  </si>
  <si>
    <t>7.14 NHAI 10.09.2040</t>
  </si>
  <si>
    <t>INE537P07489</t>
  </si>
  <si>
    <t>8.40% India Infradebt 20.11.2024</t>
  </si>
  <si>
    <t>INE040A08AF2</t>
  </si>
  <si>
    <t>7.75 HDFC Bank 13.06.2033</t>
  </si>
  <si>
    <t>INE848E07AW7</t>
  </si>
  <si>
    <t>7.38%NHPC 03.01.2029</t>
  </si>
  <si>
    <t>INE121A07RY7</t>
  </si>
  <si>
    <t>8.60 Cholamandalam Investment and Finance 15.03.2029</t>
  </si>
  <si>
    <t>INE090A08UE8</t>
  </si>
  <si>
    <t>6.45%ICICI Bank (Infrastructure Bond) 15.06.2028</t>
  </si>
  <si>
    <t>INE115A07QI4</t>
  </si>
  <si>
    <t>7.71 LIC HF 09.05.2033</t>
  </si>
  <si>
    <t>INE906B07HM5</t>
  </si>
  <si>
    <t>7.48 NHAI 05.03.2050</t>
  </si>
  <si>
    <t>INE848E07369</t>
  </si>
  <si>
    <t>8.85% NHPC 11.02.2025</t>
  </si>
  <si>
    <t>INE848E08144</t>
  </si>
  <si>
    <t>NHPC 07.59 20-Feb-2038</t>
  </si>
  <si>
    <t>INE206D08162</t>
  </si>
  <si>
    <t>9.18% Nuclear Power Corporation of India Limited 23-Jan-2029</t>
  </si>
  <si>
    <t>INE235P07894</t>
  </si>
  <si>
    <t>9.30% L&amp;T INFRA DEBT FUND 5 July 2024</t>
  </si>
  <si>
    <t>INE031A08699</t>
  </si>
  <si>
    <t>8.41% HUDCO GOI 15 Mar 2029 (GOI Service)</t>
  </si>
  <si>
    <t>INE202E07062</t>
  </si>
  <si>
    <t>9.02% IREDA 24 Sep 2025</t>
  </si>
  <si>
    <t>CARE AA+</t>
  </si>
  <si>
    <t>INE660A08BY6</t>
  </si>
  <si>
    <t>8.45 % SUNDARAM FINANCE 21.02.2028</t>
  </si>
  <si>
    <t>INE053F07BT5</t>
  </si>
  <si>
    <t>7.54% IRFC 29 Jul 2034</t>
  </si>
  <si>
    <t>INE121A08OE4</t>
  </si>
  <si>
    <t>8.80% Chola Investment &amp; Finance 28 Jun 27</t>
  </si>
  <si>
    <t>INE514E08EL8</t>
  </si>
  <si>
    <t>8.15 % EXIM 05.03.2025</t>
  </si>
  <si>
    <t>INE238A08351</t>
  </si>
  <si>
    <t>8.85 % AXIS BANK 05.12.2024 (infras Bond)</t>
  </si>
  <si>
    <t>INE002A08542</t>
  </si>
  <si>
    <t>8.95% Reliance Industries 9 Nov 2028</t>
  </si>
  <si>
    <t>Manufacture of other petroleum n.e.c.</t>
  </si>
  <si>
    <t>INE752E07KZ3</t>
  </si>
  <si>
    <t>7.93% POWER GRID CORPORATION MD 20.05.2028</t>
  </si>
  <si>
    <t>INE134E08JR1</t>
  </si>
  <si>
    <t>8.67%PFC 19-Nov-2028</t>
  </si>
  <si>
    <t>INE206D08188</t>
  </si>
  <si>
    <t>9.18% NPCIL 23.01.2026</t>
  </si>
  <si>
    <t>INE733E07KL3</t>
  </si>
  <si>
    <t>7.32% NTPC 17 Jul 2029</t>
  </si>
  <si>
    <t>Electric power generation by coal based thermal power plants</t>
  </si>
  <si>
    <t>INE134E08DB8</t>
  </si>
  <si>
    <t>8.85% PFC 15.06.2030</t>
  </si>
  <si>
    <t>INE062A08231</t>
  </si>
  <si>
    <t>6.80% SBI BasellI Tier II 21 Aug 2035 Call 21 Aug 2030</t>
  </si>
  <si>
    <t>INE261F08AZ1</t>
  </si>
  <si>
    <t>8.54%NABARD 30 Jan 2034.</t>
  </si>
  <si>
    <t>INE261F08AO5</t>
  </si>
  <si>
    <t>8.47% NABARD GOI 31 Aug 2033</t>
  </si>
  <si>
    <t>INE053F07BA5</t>
  </si>
  <si>
    <t>8.55%IRFC 21 Feb 2029</t>
  </si>
  <si>
    <t>INE906B07HH5</t>
  </si>
  <si>
    <t>7.70% NHAI 13 Sep 2029</t>
  </si>
  <si>
    <t>INE115A07OB4</t>
  </si>
  <si>
    <t>8.70% LIC HOUSING FINANCE LTD 23 Mar 2029</t>
  </si>
  <si>
    <t>INE906B07ID2</t>
  </si>
  <si>
    <t>6.98% NHAI 29 June 2035</t>
  </si>
  <si>
    <t>INE031A08707</t>
  </si>
  <si>
    <t>8.37% HUDCO GOI 23 Mar 2029 (GOI Service)</t>
  </si>
  <si>
    <t>INE129A08014</t>
  </si>
  <si>
    <t>7.34 GAIL 20.12.2027</t>
  </si>
  <si>
    <t>Disrtibution and sale of gaseous fuels through mains</t>
  </si>
  <si>
    <t>INE296A07SC1</t>
  </si>
  <si>
    <t>7.60 Bajaj Finance 25.08.2027</t>
  </si>
  <si>
    <t>INE636F07266</t>
  </si>
  <si>
    <t>7.55 NEEPCO 10.06.2028 call 10.06.2025</t>
  </si>
  <si>
    <t>INE636F08066</t>
  </si>
  <si>
    <t>7.14 NEEPCO 22.03.2030 call 24.03.2026</t>
  </si>
  <si>
    <t>INE0CCU07074</t>
  </si>
  <si>
    <t>8.02 Mindspace Business Park REIT(Green Bond) 13.04.2026</t>
  </si>
  <si>
    <t>Real estate activities with own or leased property</t>
  </si>
  <si>
    <t>INE0J7Q07223</t>
  </si>
  <si>
    <t>7.89 DME Development 14.03.2033</t>
  </si>
  <si>
    <t>INE261F08BR6</t>
  </si>
  <si>
    <t>7.50 NABARD 17.11.2034</t>
  </si>
  <si>
    <t>INE261F08DY8</t>
  </si>
  <si>
    <t>7.70 NABARD 17.02.2038</t>
  </si>
  <si>
    <t>02A</t>
  </si>
  <si>
    <t>INE134E07AT8</t>
  </si>
  <si>
    <t>7.15 PFC 22-01-2036</t>
  </si>
  <si>
    <t>INE134E08LV9</t>
  </si>
  <si>
    <t>7.65 PFC 13.11.2037</t>
  </si>
  <si>
    <t>INE238A08484</t>
  </si>
  <si>
    <t>7.88 Axis Bank Tier 2 13-12-2032</t>
  </si>
  <si>
    <t>INE261F08931</t>
  </si>
  <si>
    <t>7.60 NABARD 23.11.2032</t>
  </si>
  <si>
    <t>NCA</t>
  </si>
  <si>
    <t>INE134E08LX5</t>
  </si>
  <si>
    <t>7.59 PFC 17.01.2028</t>
  </si>
  <si>
    <t>INE0J7Q07231</t>
  </si>
  <si>
    <t>7.74 DME Development 04.12.2038</t>
  </si>
  <si>
    <t>INE040A08831</t>
  </si>
  <si>
    <t>07.10% HDFC LTD 12-Nov-2031</t>
  </si>
  <si>
    <t>INE053F08155</t>
  </si>
  <si>
    <t>6.95% IRFC 24-Nov-2036</t>
  </si>
  <si>
    <t>INE261F08DG5</t>
  </si>
  <si>
    <t>6.97 NABARD 29.07.2036</t>
  </si>
  <si>
    <t>INE514E08FC4</t>
  </si>
  <si>
    <t>08.12% EXIM 25-April-2031</t>
  </si>
  <si>
    <t>INE103A08050</t>
  </si>
  <si>
    <t>7.48 MRPL 14.04.2032</t>
  </si>
  <si>
    <t>INE094A08135</t>
  </si>
  <si>
    <t>7.64 HPCL 04.11.2027</t>
  </si>
  <si>
    <t>INE115A07QA1</t>
  </si>
  <si>
    <t>7.82 LIC HF 18.11.2032</t>
  </si>
  <si>
    <t>INE121A07QU7</t>
  </si>
  <si>
    <t>8.30 Cholamandalam Investment and Finance 12.12.2025</t>
  </si>
  <si>
    <t>INE020B08EQ1</t>
  </si>
  <si>
    <t>7.71%REC Limited 2033 227-B</t>
  </si>
  <si>
    <t>Infrastructure</t>
  </si>
  <si>
    <t>INE556F08KK5</t>
  </si>
  <si>
    <t>7.79% SIDBI 2027-Series IV of FY 2023-24</t>
  </si>
  <si>
    <t>INE225R08048</t>
  </si>
  <si>
    <t>8.15 HDFC Ergo 26.09.2033 Call 26.09.2028</t>
  </si>
  <si>
    <t>Non-life insurance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</si>
  <si>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</si>
  <si>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</si>
  <si>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</si>
  <si>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</si>
  <si>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</si>
  <si>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</si>
  <si>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>GOI</t>
  </si>
  <si>
    <t xml:space="preserve">  - Certificate of Deposits / Commercial Papers</t>
  </si>
  <si>
    <t>SDL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</si>
  <si>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</si>
  <si>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</si>
  <si>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</si>
  <si>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</si>
  <si>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</si>
  <si>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</si>
  <si>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</si>
  <si>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</si>
  <si>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</si>
  <si>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</si>
  <si>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</si>
  <si>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</si>
  <si>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</si>
  <si>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CRISIL AA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</si>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</sst>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#,##0.000000"/>
  </numFmts>
  <fonts count="13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166" fontId="0" fillId="0" borderId="5" xfId="1" applyNumberFormat="1" applyFont="1" applyFill="1" applyBorder="1"/>
    <xf numFmtId="164" fontId="0" fillId="0" borderId="6" xfId="3" quotePrefix="1" applyFont="1" applyFill="1" applyBorder="1"/>
    <xf numFmtId="164" fontId="7" fillId="0" borderId="7" xfId="3" quotePrefix="1" applyFont="1" applyBorder="1"/>
    <xf numFmtId="0" fontId="0" fillId="0" borderId="0" xfId="2" applyFont="1"/>
    <xf numFmtId="0" fontId="0" fillId="0" borderId="7" xfId="0" applyBorder="1" applyAlignment="1">
      <alignment vertical="top"/>
    </xf>
    <xf numFmtId="0" fontId="9" fillId="2" borderId="8" xfId="0" applyFont="1" applyFill="1" applyBorder="1"/>
    <xf numFmtId="0" fontId="4" fillId="0" borderId="6" xfId="2" applyFont="1" applyBorder="1"/>
    <xf numFmtId="0" fontId="9" fillId="2" borderId="9" xfId="0" applyFont="1" applyFill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166" fontId="1" fillId="0" borderId="0" xfId="1" applyNumberFormat="1" applyFont="1"/>
    <xf numFmtId="0" fontId="3" fillId="3" borderId="5" xfId="2" applyFont="1" applyFill="1" applyBorder="1"/>
    <xf numFmtId="166" fontId="3" fillId="3" borderId="5" xfId="1" applyNumberFormat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166" fontId="0" fillId="0" borderId="5" xfId="1" applyNumberFormat="1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166" fontId="5" fillId="0" borderId="5" xfId="1" applyNumberFormat="1" applyFont="1" applyBorder="1"/>
    <xf numFmtId="165" fontId="2" fillId="0" borderId="0" xfId="2" applyNumberFormat="1"/>
    <xf numFmtId="164" fontId="0" fillId="0" borderId="5" xfId="0" applyNumberFormat="1" applyBorder="1"/>
    <xf numFmtId="167" fontId="2" fillId="0" borderId="5" xfId="2" applyNumberFormat="1" applyBorder="1" applyAlignment="1">
      <alignment horizontal="right" vertical="top"/>
    </xf>
    <xf numFmtId="164" fontId="11" fillId="0" borderId="5" xfId="3" applyFont="1" applyFill="1" applyBorder="1"/>
    <xf numFmtId="164" fontId="12" fillId="4" borderId="7" xfId="3" quotePrefix="1" applyFont="1" applyFill="1" applyBorder="1"/>
    <xf numFmtId="164" fontId="0" fillId="5" borderId="5" xfId="3" applyFont="1" applyFill="1" applyBorder="1" applyAlignment="1">
      <alignment horizontal="right"/>
    </xf>
    <xf numFmtId="164" fontId="12" fillId="0" borderId="7" xfId="3" quotePrefix="1" applyFont="1" applyBorder="1"/>
    <xf numFmtId="9" fontId="0" fillId="0" borderId="0" xfId="1" applyFont="1"/>
    <xf numFmtId="10" fontId="0" fillId="5" borderId="0" xfId="4" applyNumberFormat="1" applyFont="1" applyFill="1" applyBorder="1"/>
    <xf numFmtId="9" fontId="3" fillId="3" borderId="5" xfId="1" applyFont="1" applyFill="1" applyBorder="1"/>
    <xf numFmtId="165" fontId="0" fillId="0" borderId="5" xfId="3" applyNumberFormat="1" applyFont="1" applyBorder="1" applyAlignment="1">
      <alignment vertical="top"/>
    </xf>
    <xf numFmtId="10" fontId="0" fillId="0" borderId="2" xfId="1" applyNumberFormat="1" applyFont="1" applyBorder="1" applyAlignment="1">
      <alignment vertical="center"/>
    </xf>
    <xf numFmtId="9" fontId="0" fillId="0" borderId="2" xfId="1" applyFont="1" applyBorder="1" applyAlignment="1">
      <alignment vertical="center"/>
    </xf>
    <xf numFmtId="0" fontId="1" fillId="0" borderId="5" xfId="2" applyFont="1" applyBorder="1"/>
    <xf numFmtId="164" fontId="2" fillId="0" borderId="5" xfId="2" applyNumberFormat="1" applyBorder="1"/>
    <xf numFmtId="10" fontId="1" fillId="0" borderId="5" xfId="1" applyNumberFormat="1" applyFont="1" applyBorder="1"/>
    <xf numFmtId="4" fontId="2" fillId="0" borderId="0" xfId="2" applyNumberFormat="1"/>
    <xf numFmtId="10" fontId="1" fillId="0" borderId="0" xfId="1" applyNumberFormat="1" applyFont="1"/>
    <xf numFmtId="10" fontId="5" fillId="0" borderId="0" xfId="1" applyNumberFormat="1" applyFont="1"/>
    <xf numFmtId="2" fontId="5" fillId="0" borderId="0" xfId="2" applyNumberFormat="1" applyFont="1"/>
  </cellXfs>
  <cellStyles count="5">
    <cellStyle name="Comma 2" xfId="3" xr:uid="{5608E8BB-D210-424E-B8BC-EE18B8D6D66E}"/>
    <cellStyle name="Normal" xfId="0" builtinId="0"/>
    <cellStyle name="Normal 2" xfId="2" xr:uid="{37655613-132B-447B-8B0D-2355DF65AC5A}"/>
    <cellStyle name="Percent" xfId="1" builtinId="5"/>
    <cellStyle name="Percent 2" xfId="4" xr:uid="{B805EF4E-407F-49E7-852A-0608D72CF9D3}"/>
  </cellStyles>
  <dxfs count="12">
    <dxf>
      <font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0.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9085EC-4493-490D-81F3-BFA02DDB1BB7}" name="Table134567685712" displayName="Table134567685712" ref="B6:H104" totalsRowShown="0" headerRowDxfId="11" dataDxfId="10" headerRowBorderDxfId="8" tableBorderDxfId="9" totalsRowBorderDxfId="7">
  <sortState xmlns:xlrd2="http://schemas.microsoft.com/office/spreadsheetml/2017/richdata2" ref="B7:H84">
    <sortCondition descending="1" ref="F6:F84"/>
  </sortState>
  <tableColumns count="7">
    <tableColumn id="1" xr3:uid="{A6393263-B7ED-4663-8850-F37CEE140EF9}" name="ISIN No." dataDxfId="6"/>
    <tableColumn id="2" xr3:uid="{CA0CF11E-2B4B-4B06-905F-C47BD8CC4E3F}" name="Name of the Instrument" dataDxfId="5"/>
    <tableColumn id="3" xr3:uid="{C744A2B1-38C4-48C3-A44E-643E0024D44A}" name="Industry " dataDxfId="4"/>
    <tableColumn id="4" xr3:uid="{02E5A38F-D7E2-4DB7-B737-741C5F60BEFF}" name="Quantity" dataDxfId="3"/>
    <tableColumn id="5" xr3:uid="{731FD91A-4C44-4BF1-9C52-045D2E4BEBBC}" name="Market Value" dataDxfId="2"/>
    <tableColumn id="6" xr3:uid="{BF9C794A-6EE6-4CCB-A8F8-4DD1CE28C5CA}" name="% of Portfolio" dataDxfId="1" dataCellStyle="Percent">
      <calculatedColumnFormula>+F7/$F$117</calculatedColumnFormula>
    </tableColumn>
    <tableColumn id="7" xr3:uid="{74333AB2-CB47-4AA4-ADCC-AF39E0731554}" name="Ratings" dataDxfId="0" dataCellStyle="Comma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BA4A1-0924-403C-AB72-63E0217B2C27}">
  <sheetPr>
    <tabColor rgb="FF7030A0"/>
  </sheetPr>
  <dimension ref="A2:L166"/>
  <sheetViews>
    <sheetView showGridLines="0" tabSelected="1" zoomScaleNormal="100" zoomScaleSheetLayoutView="89" workbookViewId="0">
      <selection activeCell="D4" sqref="D4"/>
    </sheetView>
  </sheetViews>
  <sheetFormatPr defaultRowHeight="15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3.28515625" style="1" bestFit="1" customWidth="1"/>
    <col min="9" max="9" width="12" style="1" bestFit="1" customWidth="1"/>
    <col min="10" max="10" width="12.85546875" style="1" bestFit="1" customWidth="1"/>
    <col min="11" max="11" width="13.7109375" style="1" bestFit="1" customWidth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12" x14ac:dyDescent="0.25">
      <c r="B2" s="2" t="s">
        <v>0</v>
      </c>
      <c r="D2" s="3" t="s">
        <v>1</v>
      </c>
      <c r="G2" s="5"/>
    </row>
    <row r="3" spans="1:12" x14ac:dyDescent="0.25">
      <c r="A3" s="6" t="s">
        <v>2</v>
      </c>
      <c r="B3" s="2" t="s">
        <v>3</v>
      </c>
      <c r="D3" s="2" t="s">
        <v>4</v>
      </c>
    </row>
    <row r="4" spans="1:12" x14ac:dyDescent="0.25">
      <c r="B4" s="2" t="s">
        <v>5</v>
      </c>
      <c r="D4" s="2" t="s">
        <v>6</v>
      </c>
    </row>
    <row r="6" spans="1:12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12" x14ac:dyDescent="0.25">
      <c r="A7" s="13"/>
      <c r="B7" s="14" t="s">
        <v>14</v>
      </c>
      <c r="C7" s="15" t="s">
        <v>15</v>
      </c>
      <c r="D7" s="15" t="s">
        <v>16</v>
      </c>
      <c r="E7" s="16">
        <v>17</v>
      </c>
      <c r="F7" s="16">
        <v>17221833</v>
      </c>
      <c r="G7" s="17">
        <f t="shared" ref="G7:G70" si="0">+F7/$F$117</f>
        <v>5.8331174723791589E-3</v>
      </c>
      <c r="H7" s="18" t="s">
        <v>17</v>
      </c>
      <c r="K7" s="19" t="s">
        <v>17</v>
      </c>
      <c r="L7" s="20">
        <f t="shared" ref="L7:L13" si="1">SUMIF($H$7:$H$104,K7,$F$7:$F$104)</f>
        <v>2259564422</v>
      </c>
    </row>
    <row r="8" spans="1:12" x14ac:dyDescent="0.25">
      <c r="A8" s="13"/>
      <c r="B8" s="14" t="s">
        <v>18</v>
      </c>
      <c r="C8" s="15" t="s">
        <v>19</v>
      </c>
      <c r="D8" s="15" t="s">
        <v>20</v>
      </c>
      <c r="E8" s="16">
        <v>17</v>
      </c>
      <c r="F8" s="16">
        <v>18178644</v>
      </c>
      <c r="G8" s="17">
        <f t="shared" si="0"/>
        <v>6.1571939491319285E-3</v>
      </c>
      <c r="H8" s="18" t="s">
        <v>17</v>
      </c>
      <c r="K8" s="19" t="s">
        <v>21</v>
      </c>
      <c r="L8" s="20">
        <f t="shared" si="1"/>
        <v>9928660</v>
      </c>
    </row>
    <row r="9" spans="1:12" x14ac:dyDescent="0.25">
      <c r="A9" s="13"/>
      <c r="B9" s="14" t="s">
        <v>22</v>
      </c>
      <c r="C9" s="15" t="s">
        <v>23</v>
      </c>
      <c r="D9" s="15" t="s">
        <v>24</v>
      </c>
      <c r="E9" s="16">
        <v>1</v>
      </c>
      <c r="F9" s="16">
        <v>958318</v>
      </c>
      <c r="G9" s="17">
        <f t="shared" si="0"/>
        <v>3.2458690488378625E-4</v>
      </c>
      <c r="H9" s="18" t="s">
        <v>17</v>
      </c>
      <c r="K9" s="19" t="s">
        <v>25</v>
      </c>
      <c r="L9" s="20">
        <f t="shared" si="1"/>
        <v>208698161</v>
      </c>
    </row>
    <row r="10" spans="1:12" x14ac:dyDescent="0.25">
      <c r="A10" s="13"/>
      <c r="B10" s="14" t="s">
        <v>26</v>
      </c>
      <c r="C10" s="15" t="s">
        <v>27</v>
      </c>
      <c r="D10" s="15" t="s">
        <v>28</v>
      </c>
      <c r="E10" s="16">
        <v>25</v>
      </c>
      <c r="F10" s="16">
        <v>24340025</v>
      </c>
      <c r="G10" s="17">
        <f t="shared" si="0"/>
        <v>8.2440832578997564E-3</v>
      </c>
      <c r="H10" s="18" t="s">
        <v>25</v>
      </c>
      <c r="K10" s="19" t="s">
        <v>29</v>
      </c>
      <c r="L10" s="20">
        <f t="shared" si="1"/>
        <v>0</v>
      </c>
    </row>
    <row r="11" spans="1:12" x14ac:dyDescent="0.25">
      <c r="A11" s="13"/>
      <c r="B11" s="14" t="s">
        <v>30</v>
      </c>
      <c r="C11" s="15" t="s">
        <v>31</v>
      </c>
      <c r="D11" s="15" t="s">
        <v>16</v>
      </c>
      <c r="E11" s="16">
        <v>500</v>
      </c>
      <c r="F11" s="16">
        <v>50147750</v>
      </c>
      <c r="G11" s="17">
        <f t="shared" si="0"/>
        <v>1.6985283548243787E-2</v>
      </c>
      <c r="H11" s="18" t="s">
        <v>17</v>
      </c>
      <c r="K11" s="21" t="s">
        <v>32</v>
      </c>
      <c r="L11" s="20">
        <f t="shared" si="1"/>
        <v>124395140</v>
      </c>
    </row>
    <row r="12" spans="1:12" x14ac:dyDescent="0.25">
      <c r="A12" s="13"/>
      <c r="B12" s="14" t="s">
        <v>33</v>
      </c>
      <c r="C12" s="15" t="s">
        <v>34</v>
      </c>
      <c r="D12" s="15" t="s">
        <v>35</v>
      </c>
      <c r="E12" s="16">
        <v>3</v>
      </c>
      <c r="F12" s="16">
        <v>2856780</v>
      </c>
      <c r="G12" s="17">
        <f t="shared" si="0"/>
        <v>9.6760509364731003E-4</v>
      </c>
      <c r="H12" s="18" t="s">
        <v>17</v>
      </c>
      <c r="K12" s="21" t="s">
        <v>36</v>
      </c>
      <c r="L12" s="20">
        <f t="shared" si="1"/>
        <v>168982862</v>
      </c>
    </row>
    <row r="13" spans="1:12" x14ac:dyDescent="0.25">
      <c r="A13" s="13"/>
      <c r="B13" s="14" t="s">
        <v>37</v>
      </c>
      <c r="C13" s="15" t="s">
        <v>38</v>
      </c>
      <c r="D13" s="15" t="s">
        <v>20</v>
      </c>
      <c r="E13" s="16">
        <v>3</v>
      </c>
      <c r="F13" s="16">
        <v>2970450</v>
      </c>
      <c r="G13" s="17">
        <f t="shared" si="0"/>
        <v>1.0061056680684729E-3</v>
      </c>
      <c r="H13" s="18" t="s">
        <v>17</v>
      </c>
      <c r="K13" s="21" t="s">
        <v>39</v>
      </c>
      <c r="L13" s="20">
        <f t="shared" si="1"/>
        <v>0</v>
      </c>
    </row>
    <row r="14" spans="1:12" x14ac:dyDescent="0.25">
      <c r="A14" s="13"/>
      <c r="B14" s="14" t="s">
        <v>40</v>
      </c>
      <c r="C14" s="15" t="s">
        <v>41</v>
      </c>
      <c r="D14" s="15" t="s">
        <v>42</v>
      </c>
      <c r="E14" s="16">
        <v>900</v>
      </c>
      <c r="F14" s="16">
        <v>90026190</v>
      </c>
      <c r="G14" s="17">
        <f t="shared" si="0"/>
        <v>3.0492302524401781E-2</v>
      </c>
      <c r="H14" s="18" t="s">
        <v>17</v>
      </c>
      <c r="K14" s="14"/>
      <c r="L14" s="1">
        <f>SUM(L7:L13)</f>
        <v>2771569245</v>
      </c>
    </row>
    <row r="15" spans="1:12" x14ac:dyDescent="0.25">
      <c r="A15" s="13"/>
      <c r="B15" s="14" t="s">
        <v>43</v>
      </c>
      <c r="C15" s="15" t="s">
        <v>44</v>
      </c>
      <c r="D15" s="15" t="s">
        <v>42</v>
      </c>
      <c r="E15" s="16">
        <v>22</v>
      </c>
      <c r="F15" s="16">
        <v>22484462</v>
      </c>
      <c r="G15" s="17">
        <f t="shared" si="0"/>
        <v>7.6155951662779013E-3</v>
      </c>
      <c r="H15" s="18" t="s">
        <v>17</v>
      </c>
      <c r="K15" s="14"/>
    </row>
    <row r="16" spans="1:12" x14ac:dyDescent="0.25">
      <c r="A16" s="13"/>
      <c r="B16" s="14" t="s">
        <v>45</v>
      </c>
      <c r="C16" s="15" t="s">
        <v>46</v>
      </c>
      <c r="D16" s="15" t="s">
        <v>35</v>
      </c>
      <c r="E16" s="16">
        <v>500</v>
      </c>
      <c r="F16" s="16">
        <v>50006850</v>
      </c>
      <c r="G16" s="17">
        <f t="shared" si="0"/>
        <v>1.69375600421653E-2</v>
      </c>
      <c r="H16" s="18" t="s">
        <v>17</v>
      </c>
      <c r="K16" s="14"/>
    </row>
    <row r="17" spans="1:11" x14ac:dyDescent="0.25">
      <c r="A17" s="13"/>
      <c r="B17" s="14" t="s">
        <v>47</v>
      </c>
      <c r="C17" s="15" t="s">
        <v>48</v>
      </c>
      <c r="D17" s="15" t="s">
        <v>49</v>
      </c>
      <c r="E17" s="16">
        <v>130</v>
      </c>
      <c r="F17" s="16">
        <v>13410072</v>
      </c>
      <c r="G17" s="17">
        <f t="shared" si="0"/>
        <v>4.5420557317599431E-3</v>
      </c>
      <c r="H17" s="18" t="s">
        <v>17</v>
      </c>
      <c r="K17" s="14"/>
    </row>
    <row r="18" spans="1:11" x14ac:dyDescent="0.25">
      <c r="A18" s="13"/>
      <c r="B18" s="14" t="s">
        <v>50</v>
      </c>
      <c r="C18" s="15" t="s">
        <v>51</v>
      </c>
      <c r="D18" s="15" t="s">
        <v>35</v>
      </c>
      <c r="E18" s="16">
        <v>50</v>
      </c>
      <c r="F18" s="16">
        <v>49712800</v>
      </c>
      <c r="G18" s="17">
        <f t="shared" si="0"/>
        <v>1.6837963896229317E-2</v>
      </c>
      <c r="H18" s="18" t="s">
        <v>17</v>
      </c>
      <c r="K18" s="14"/>
    </row>
    <row r="19" spans="1:11" x14ac:dyDescent="0.25">
      <c r="A19" s="13"/>
      <c r="B19" s="14" t="s">
        <v>52</v>
      </c>
      <c r="C19" s="15" t="s">
        <v>53</v>
      </c>
      <c r="D19" s="15" t="s">
        <v>42</v>
      </c>
      <c r="E19" s="16">
        <v>50</v>
      </c>
      <c r="F19" s="16">
        <v>50743700</v>
      </c>
      <c r="G19" s="17">
        <f t="shared" si="0"/>
        <v>1.7187134672782295E-2</v>
      </c>
      <c r="H19" s="18" t="s">
        <v>17</v>
      </c>
      <c r="K19" s="14"/>
    </row>
    <row r="20" spans="1:11" x14ac:dyDescent="0.25">
      <c r="A20" s="13"/>
      <c r="B20" s="14" t="s">
        <v>54</v>
      </c>
      <c r="C20" s="15" t="s">
        <v>55</v>
      </c>
      <c r="D20" s="15" t="s">
        <v>42</v>
      </c>
      <c r="E20" s="16">
        <v>4</v>
      </c>
      <c r="F20" s="16">
        <v>4007012</v>
      </c>
      <c r="G20" s="17">
        <f t="shared" si="0"/>
        <v>1.3571941911893442E-3</v>
      </c>
      <c r="H20" s="18" t="s">
        <v>17</v>
      </c>
      <c r="K20" s="14"/>
    </row>
    <row r="21" spans="1:11" x14ac:dyDescent="0.25">
      <c r="A21" s="13"/>
      <c r="B21" s="14" t="s">
        <v>56</v>
      </c>
      <c r="C21" s="15" t="s">
        <v>57</v>
      </c>
      <c r="D21" s="15" t="s">
        <v>42</v>
      </c>
      <c r="E21" s="16">
        <v>100</v>
      </c>
      <c r="F21" s="16">
        <v>10035800</v>
      </c>
      <c r="G21" s="17">
        <f t="shared" si="0"/>
        <v>3.399173614638045E-3</v>
      </c>
      <c r="H21" s="18" t="s">
        <v>17</v>
      </c>
      <c r="K21" s="14"/>
    </row>
    <row r="22" spans="1:11" x14ac:dyDescent="0.25">
      <c r="A22" s="13"/>
      <c r="B22" s="14" t="s">
        <v>58</v>
      </c>
      <c r="C22" s="15" t="s">
        <v>59</v>
      </c>
      <c r="D22" s="15" t="s">
        <v>49</v>
      </c>
      <c r="E22" s="16">
        <v>5000</v>
      </c>
      <c r="F22" s="16">
        <v>50043100</v>
      </c>
      <c r="G22" s="17">
        <f t="shared" si="0"/>
        <v>1.6949838091103165E-2</v>
      </c>
      <c r="H22" s="18" t="s">
        <v>17</v>
      </c>
      <c r="K22" s="14"/>
    </row>
    <row r="23" spans="1:11" x14ac:dyDescent="0.25">
      <c r="A23" s="13"/>
      <c r="B23" s="14" t="s">
        <v>60</v>
      </c>
      <c r="C23" s="15" t="s">
        <v>61</v>
      </c>
      <c r="D23" s="15" t="s">
        <v>35</v>
      </c>
      <c r="E23" s="16">
        <v>500</v>
      </c>
      <c r="F23" s="16">
        <v>50759400</v>
      </c>
      <c r="G23" s="17">
        <f t="shared" si="0"/>
        <v>1.7192452338115383E-2</v>
      </c>
      <c r="H23" s="18" t="s">
        <v>17</v>
      </c>
      <c r="K23" s="14"/>
    </row>
    <row r="24" spans="1:11" x14ac:dyDescent="0.25">
      <c r="A24" s="13"/>
      <c r="B24" s="14" t="s">
        <v>62</v>
      </c>
      <c r="C24" s="15" t="s">
        <v>63</v>
      </c>
      <c r="D24" s="15" t="s">
        <v>64</v>
      </c>
      <c r="E24" s="16">
        <v>100</v>
      </c>
      <c r="F24" s="16">
        <v>10132830</v>
      </c>
      <c r="G24" s="17">
        <f t="shared" si="0"/>
        <v>3.4320381412157298E-3</v>
      </c>
      <c r="H24" s="18" t="s">
        <v>36</v>
      </c>
      <c r="K24" s="14"/>
    </row>
    <row r="25" spans="1:11" x14ac:dyDescent="0.25">
      <c r="A25" s="13"/>
      <c r="B25" s="14" t="s">
        <v>65</v>
      </c>
      <c r="C25" s="15" t="s">
        <v>66</v>
      </c>
      <c r="D25" s="15" t="s">
        <v>64</v>
      </c>
      <c r="E25" s="16">
        <v>100</v>
      </c>
      <c r="F25" s="16">
        <v>10106420</v>
      </c>
      <c r="G25" s="17">
        <f t="shared" si="0"/>
        <v>3.4230929474929981E-3</v>
      </c>
      <c r="H25" s="18" t="s">
        <v>36</v>
      </c>
      <c r="K25" s="14"/>
    </row>
    <row r="26" spans="1:11" x14ac:dyDescent="0.25">
      <c r="A26" s="13"/>
      <c r="B26" s="14" t="s">
        <v>67</v>
      </c>
      <c r="C26" s="15" t="s">
        <v>68</v>
      </c>
      <c r="D26" s="15" t="s">
        <v>64</v>
      </c>
      <c r="E26" s="16">
        <v>100</v>
      </c>
      <c r="F26" s="16">
        <v>10125470</v>
      </c>
      <c r="G26" s="17">
        <f t="shared" si="0"/>
        <v>3.4295452739003451E-3</v>
      </c>
      <c r="H26" s="18" t="s">
        <v>36</v>
      </c>
      <c r="K26" s="14"/>
    </row>
    <row r="27" spans="1:11" x14ac:dyDescent="0.25">
      <c r="A27" s="13"/>
      <c r="B27" s="14" t="s">
        <v>69</v>
      </c>
      <c r="C27" s="15" t="s">
        <v>70</v>
      </c>
      <c r="D27" s="15" t="s">
        <v>35</v>
      </c>
      <c r="E27" s="16">
        <v>20</v>
      </c>
      <c r="F27" s="16">
        <v>19124500</v>
      </c>
      <c r="G27" s="17">
        <f t="shared" si="0"/>
        <v>6.4775599148194753E-3</v>
      </c>
      <c r="H27" s="18" t="s">
        <v>17</v>
      </c>
      <c r="K27" s="14"/>
    </row>
    <row r="28" spans="1:11" x14ac:dyDescent="0.25">
      <c r="A28" s="13"/>
      <c r="B28" s="14" t="s">
        <v>71</v>
      </c>
      <c r="C28" s="15" t="s">
        <v>72</v>
      </c>
      <c r="D28" s="15" t="s">
        <v>64</v>
      </c>
      <c r="E28" s="16">
        <v>100</v>
      </c>
      <c r="F28" s="16">
        <v>10134240</v>
      </c>
      <c r="G28" s="17">
        <f t="shared" si="0"/>
        <v>3.432515714981313E-3</v>
      </c>
      <c r="H28" s="18" t="s">
        <v>36</v>
      </c>
      <c r="K28" s="14"/>
    </row>
    <row r="29" spans="1:11" x14ac:dyDescent="0.25">
      <c r="A29" s="13"/>
      <c r="B29" s="14" t="s">
        <v>73</v>
      </c>
      <c r="C29" s="15" t="s">
        <v>74</v>
      </c>
      <c r="D29" s="15" t="s">
        <v>64</v>
      </c>
      <c r="E29" s="16">
        <v>100</v>
      </c>
      <c r="F29" s="16">
        <v>10158220</v>
      </c>
      <c r="G29" s="17">
        <f t="shared" si="0"/>
        <v>3.4406378560442098E-3</v>
      </c>
      <c r="H29" s="18" t="s">
        <v>36</v>
      </c>
      <c r="K29" s="14"/>
    </row>
    <row r="30" spans="1:11" x14ac:dyDescent="0.25">
      <c r="A30" s="13"/>
      <c r="B30" s="14" t="s">
        <v>75</v>
      </c>
      <c r="C30" s="15" t="s">
        <v>76</v>
      </c>
      <c r="D30" s="15" t="s">
        <v>64</v>
      </c>
      <c r="E30" s="16">
        <v>100</v>
      </c>
      <c r="F30" s="16">
        <v>10167670</v>
      </c>
      <c r="G30" s="17">
        <f t="shared" si="0"/>
        <v>3.4438386163880117E-3</v>
      </c>
      <c r="H30" s="18" t="s">
        <v>36</v>
      </c>
      <c r="K30" s="14"/>
    </row>
    <row r="31" spans="1:11" x14ac:dyDescent="0.25">
      <c r="A31" s="13"/>
      <c r="B31" s="14" t="s">
        <v>77</v>
      </c>
      <c r="C31" s="15" t="s">
        <v>78</v>
      </c>
      <c r="D31" s="15" t="s">
        <v>64</v>
      </c>
      <c r="E31" s="16">
        <v>200</v>
      </c>
      <c r="F31" s="16">
        <v>20352940</v>
      </c>
      <c r="G31" s="17">
        <f t="shared" si="0"/>
        <v>6.8936384372258559E-3</v>
      </c>
      <c r="H31" s="18" t="s">
        <v>36</v>
      </c>
      <c r="K31" s="14"/>
    </row>
    <row r="32" spans="1:11" x14ac:dyDescent="0.25">
      <c r="A32" s="13"/>
      <c r="B32" s="14" t="s">
        <v>79</v>
      </c>
      <c r="C32" s="15" t="s">
        <v>80</v>
      </c>
      <c r="D32" s="15" t="s">
        <v>35</v>
      </c>
      <c r="E32" s="16">
        <v>450</v>
      </c>
      <c r="F32" s="16">
        <v>45789570</v>
      </c>
      <c r="G32" s="17">
        <f t="shared" si="0"/>
        <v>1.5509147070449966E-2</v>
      </c>
      <c r="H32" s="18" t="s">
        <v>17</v>
      </c>
      <c r="K32" s="14"/>
    </row>
    <row r="33" spans="1:11" x14ac:dyDescent="0.25">
      <c r="A33" s="13"/>
      <c r="B33" s="14" t="s">
        <v>81</v>
      </c>
      <c r="C33" s="15" t="s">
        <v>82</v>
      </c>
      <c r="D33" s="15" t="s">
        <v>49</v>
      </c>
      <c r="E33" s="16">
        <v>55</v>
      </c>
      <c r="F33" s="16">
        <v>59483820</v>
      </c>
      <c r="G33" s="17">
        <f t="shared" si="0"/>
        <v>2.0147455254377212E-2</v>
      </c>
      <c r="H33" s="18" t="s">
        <v>17</v>
      </c>
      <c r="K33" s="14"/>
    </row>
    <row r="34" spans="1:11" x14ac:dyDescent="0.25">
      <c r="A34" s="13"/>
      <c r="B34" s="14" t="s">
        <v>83</v>
      </c>
      <c r="C34" s="15" t="s">
        <v>84</v>
      </c>
      <c r="D34" s="15" t="s">
        <v>24</v>
      </c>
      <c r="E34" s="16">
        <v>5</v>
      </c>
      <c r="F34" s="16">
        <v>4808765</v>
      </c>
      <c r="G34" s="17">
        <f t="shared" si="0"/>
        <v>1.6287517793294921E-3</v>
      </c>
      <c r="H34" s="18" t="s">
        <v>17</v>
      </c>
      <c r="K34" s="14"/>
    </row>
    <row r="35" spans="1:11" x14ac:dyDescent="0.25">
      <c r="A35" s="13"/>
      <c r="B35" s="14" t="s">
        <v>85</v>
      </c>
      <c r="C35" s="15" t="s">
        <v>86</v>
      </c>
      <c r="D35" s="15" t="s">
        <v>49</v>
      </c>
      <c r="E35" s="16">
        <v>9</v>
      </c>
      <c r="F35" s="16">
        <v>9302283</v>
      </c>
      <c r="G35" s="17">
        <f t="shared" si="0"/>
        <v>3.1507278871137365E-3</v>
      </c>
      <c r="H35" s="18" t="s">
        <v>17</v>
      </c>
      <c r="K35" s="14"/>
    </row>
    <row r="36" spans="1:11" x14ac:dyDescent="0.25">
      <c r="A36" s="13"/>
      <c r="B36" s="14" t="s">
        <v>87</v>
      </c>
      <c r="C36" s="15" t="s">
        <v>88</v>
      </c>
      <c r="D36" s="15" t="s">
        <v>28</v>
      </c>
      <c r="E36" s="16">
        <v>9</v>
      </c>
      <c r="F36" s="16">
        <v>9547938</v>
      </c>
      <c r="G36" s="17">
        <f t="shared" si="0"/>
        <v>3.2339324143366693E-3</v>
      </c>
      <c r="H36" s="18" t="s">
        <v>17</v>
      </c>
      <c r="K36" s="14"/>
    </row>
    <row r="37" spans="1:11" x14ac:dyDescent="0.25">
      <c r="A37" s="13"/>
      <c r="B37" s="14" t="s">
        <v>89</v>
      </c>
      <c r="C37" s="15" t="s">
        <v>90</v>
      </c>
      <c r="D37" s="15" t="s">
        <v>35</v>
      </c>
      <c r="E37" s="16">
        <v>50</v>
      </c>
      <c r="F37" s="16">
        <v>48009050</v>
      </c>
      <c r="G37" s="17">
        <f t="shared" si="0"/>
        <v>1.6260895596149648E-2</v>
      </c>
      <c r="H37" s="18" t="s">
        <v>17</v>
      </c>
      <c r="K37" s="14"/>
    </row>
    <row r="38" spans="1:11" x14ac:dyDescent="0.25">
      <c r="A38" s="13"/>
      <c r="B38" s="14" t="s">
        <v>91</v>
      </c>
      <c r="C38" s="15" t="s">
        <v>92</v>
      </c>
      <c r="D38" s="15" t="s">
        <v>20</v>
      </c>
      <c r="E38" s="16">
        <v>50</v>
      </c>
      <c r="F38" s="16">
        <v>48521200</v>
      </c>
      <c r="G38" s="17">
        <f t="shared" si="0"/>
        <v>1.6434363258591791E-2</v>
      </c>
      <c r="H38" s="18" t="s">
        <v>17</v>
      </c>
      <c r="K38" s="14"/>
    </row>
    <row r="39" spans="1:11" x14ac:dyDescent="0.25">
      <c r="A39" s="13"/>
      <c r="B39" s="14" t="s">
        <v>93</v>
      </c>
      <c r="C39" s="15" t="s">
        <v>94</v>
      </c>
      <c r="D39" s="15" t="s">
        <v>95</v>
      </c>
      <c r="E39" s="16">
        <v>96</v>
      </c>
      <c r="F39" s="16">
        <v>92494656</v>
      </c>
      <c r="G39" s="17">
        <f t="shared" si="0"/>
        <v>3.1328383803007488E-2</v>
      </c>
      <c r="H39" s="18" t="s">
        <v>17</v>
      </c>
      <c r="K39" s="14"/>
    </row>
    <row r="40" spans="1:11" x14ac:dyDescent="0.25">
      <c r="A40" s="13"/>
      <c r="B40" s="14" t="s">
        <v>96</v>
      </c>
      <c r="C40" s="15" t="s">
        <v>97</v>
      </c>
      <c r="D40" s="15" t="s">
        <v>35</v>
      </c>
      <c r="E40" s="16">
        <v>20</v>
      </c>
      <c r="F40" s="16">
        <v>19363260</v>
      </c>
      <c r="G40" s="17">
        <f t="shared" si="0"/>
        <v>6.5584290724582262E-3</v>
      </c>
      <c r="H40" s="18" t="s">
        <v>17</v>
      </c>
      <c r="K40" s="14"/>
    </row>
    <row r="41" spans="1:11" x14ac:dyDescent="0.25">
      <c r="A41" s="13"/>
      <c r="B41" s="14" t="s">
        <v>98</v>
      </c>
      <c r="C41" s="15" t="s">
        <v>99</v>
      </c>
      <c r="D41" s="15" t="s">
        <v>49</v>
      </c>
      <c r="E41" s="16">
        <v>500</v>
      </c>
      <c r="F41" s="16">
        <v>51116300</v>
      </c>
      <c r="G41" s="17">
        <f t="shared" si="0"/>
        <v>1.7313336080623635E-2</v>
      </c>
      <c r="H41" s="18" t="s">
        <v>17</v>
      </c>
      <c r="K41" s="14"/>
    </row>
    <row r="42" spans="1:11" x14ac:dyDescent="0.25">
      <c r="A42" s="13"/>
      <c r="B42" s="14" t="s">
        <v>100</v>
      </c>
      <c r="C42" s="15" t="s">
        <v>101</v>
      </c>
      <c r="D42" s="15" t="s">
        <v>102</v>
      </c>
      <c r="E42" s="16">
        <v>50</v>
      </c>
      <c r="F42" s="16">
        <v>49955300</v>
      </c>
      <c r="G42" s="17">
        <f t="shared" si="0"/>
        <v>1.6920099809813658E-2</v>
      </c>
      <c r="H42" s="18" t="s">
        <v>17</v>
      </c>
      <c r="K42" s="14"/>
    </row>
    <row r="43" spans="1:11" x14ac:dyDescent="0.25">
      <c r="A43" s="13"/>
      <c r="B43" s="14" t="s">
        <v>103</v>
      </c>
      <c r="C43" s="15" t="s">
        <v>104</v>
      </c>
      <c r="D43" s="15" t="s">
        <v>35</v>
      </c>
      <c r="E43" s="16">
        <v>2</v>
      </c>
      <c r="F43" s="16">
        <v>2013186</v>
      </c>
      <c r="G43" s="17">
        <f t="shared" si="0"/>
        <v>6.8187575804208003E-4</v>
      </c>
      <c r="H43" s="18" t="s">
        <v>17</v>
      </c>
      <c r="K43" s="14"/>
    </row>
    <row r="44" spans="1:11" x14ac:dyDescent="0.25">
      <c r="A44" s="13"/>
      <c r="B44" s="14" t="s">
        <v>105</v>
      </c>
      <c r="C44" s="15" t="s">
        <v>106</v>
      </c>
      <c r="D44" s="15" t="s">
        <v>35</v>
      </c>
      <c r="E44" s="16">
        <v>500</v>
      </c>
      <c r="F44" s="16">
        <v>50286450</v>
      </c>
      <c r="G44" s="17">
        <f t="shared" si="0"/>
        <v>1.7032261903766048E-2</v>
      </c>
      <c r="H44" s="18" t="s">
        <v>17</v>
      </c>
      <c r="K44" s="14"/>
    </row>
    <row r="45" spans="1:11" x14ac:dyDescent="0.25">
      <c r="A45" s="13"/>
      <c r="B45" s="14" t="s">
        <v>107</v>
      </c>
      <c r="C45" s="15" t="s">
        <v>108</v>
      </c>
      <c r="D45" s="15" t="s">
        <v>35</v>
      </c>
      <c r="E45" s="16">
        <v>7</v>
      </c>
      <c r="F45" s="16">
        <v>7073255</v>
      </c>
      <c r="G45" s="17">
        <f t="shared" si="0"/>
        <v>2.3957454080000221E-3</v>
      </c>
      <c r="H45" s="18" t="s">
        <v>17</v>
      </c>
      <c r="K45" s="14"/>
    </row>
    <row r="46" spans="1:11" x14ac:dyDescent="0.25">
      <c r="A46" s="13"/>
      <c r="B46" s="14" t="s">
        <v>109</v>
      </c>
      <c r="C46" s="15" t="s">
        <v>110</v>
      </c>
      <c r="D46" s="15" t="s">
        <v>28</v>
      </c>
      <c r="E46" s="16">
        <v>10</v>
      </c>
      <c r="F46" s="16">
        <v>10135170</v>
      </c>
      <c r="G46" s="17">
        <f t="shared" si="0"/>
        <v>3.4328307104437186E-3</v>
      </c>
      <c r="H46" s="18" t="s">
        <v>17</v>
      </c>
      <c r="K46" s="14"/>
    </row>
    <row r="47" spans="1:11" x14ac:dyDescent="0.25">
      <c r="A47" s="13"/>
      <c r="B47" s="14" t="s">
        <v>111</v>
      </c>
      <c r="C47" s="15" t="s">
        <v>112</v>
      </c>
      <c r="D47" s="15" t="s">
        <v>20</v>
      </c>
      <c r="E47" s="16">
        <v>50</v>
      </c>
      <c r="F47" s="16">
        <v>48908600</v>
      </c>
      <c r="G47" s="17">
        <f t="shared" si="0"/>
        <v>1.6565577497447765E-2</v>
      </c>
      <c r="H47" s="18" t="s">
        <v>17</v>
      </c>
      <c r="K47" s="14"/>
    </row>
    <row r="48" spans="1:11" x14ac:dyDescent="0.25">
      <c r="A48" s="13"/>
      <c r="B48" s="14" t="s">
        <v>113</v>
      </c>
      <c r="C48" s="15" t="s">
        <v>114</v>
      </c>
      <c r="D48" s="15" t="s">
        <v>35</v>
      </c>
      <c r="E48" s="16">
        <v>10</v>
      </c>
      <c r="F48" s="16">
        <v>10020070</v>
      </c>
      <c r="G48" s="17">
        <f t="shared" si="0"/>
        <v>3.3938457881610069E-3</v>
      </c>
      <c r="H48" s="18" t="s">
        <v>17</v>
      </c>
      <c r="K48" s="14"/>
    </row>
    <row r="49" spans="1:11" x14ac:dyDescent="0.25">
      <c r="A49" s="13"/>
      <c r="B49" s="14" t="s">
        <v>115</v>
      </c>
      <c r="C49" s="15" t="s">
        <v>116</v>
      </c>
      <c r="D49" s="15" t="s">
        <v>42</v>
      </c>
      <c r="E49" s="16">
        <v>450</v>
      </c>
      <c r="F49" s="16">
        <v>45007965</v>
      </c>
      <c r="G49" s="17">
        <f t="shared" si="0"/>
        <v>1.5244413706585684E-2</v>
      </c>
      <c r="H49" s="18" t="s">
        <v>17</v>
      </c>
      <c r="K49" s="14"/>
    </row>
    <row r="50" spans="1:11" x14ac:dyDescent="0.25">
      <c r="A50" s="13"/>
      <c r="B50" s="14" t="s">
        <v>117</v>
      </c>
      <c r="C50" s="15" t="s">
        <v>118</v>
      </c>
      <c r="D50" s="15" t="s">
        <v>64</v>
      </c>
      <c r="E50" s="16">
        <v>40</v>
      </c>
      <c r="F50" s="16">
        <v>7964264</v>
      </c>
      <c r="G50" s="17">
        <f t="shared" si="0"/>
        <v>2.6975344316159801E-3</v>
      </c>
      <c r="H50" s="18" t="s">
        <v>25</v>
      </c>
      <c r="K50" s="14"/>
    </row>
    <row r="51" spans="1:11" x14ac:dyDescent="0.25">
      <c r="A51" s="13"/>
      <c r="B51" s="14" t="s">
        <v>119</v>
      </c>
      <c r="C51" s="15" t="s">
        <v>120</v>
      </c>
      <c r="D51" s="15" t="s">
        <v>35</v>
      </c>
      <c r="E51" s="16">
        <v>500</v>
      </c>
      <c r="F51" s="16">
        <v>50011550</v>
      </c>
      <c r="G51" s="17">
        <f t="shared" si="0"/>
        <v>1.6939151954717242E-2</v>
      </c>
      <c r="H51" s="18" t="s">
        <v>32</v>
      </c>
      <c r="K51" s="14"/>
    </row>
    <row r="52" spans="1:11" x14ac:dyDescent="0.25">
      <c r="A52" s="13"/>
      <c r="B52" s="14" t="s">
        <v>121</v>
      </c>
      <c r="C52" s="15" t="s">
        <v>122</v>
      </c>
      <c r="D52" s="15" t="s">
        <v>42</v>
      </c>
      <c r="E52" s="16">
        <v>10</v>
      </c>
      <c r="F52" s="16">
        <v>9584800</v>
      </c>
      <c r="G52" s="17">
        <f t="shared" si="0"/>
        <v>3.2464177506110856E-3</v>
      </c>
      <c r="H52" s="18" t="s">
        <v>25</v>
      </c>
      <c r="K52" s="14"/>
    </row>
    <row r="53" spans="1:11" x14ac:dyDescent="0.25">
      <c r="A53" s="13"/>
      <c r="B53" s="14" t="s">
        <v>123</v>
      </c>
      <c r="C53" s="15" t="s">
        <v>124</v>
      </c>
      <c r="D53" s="15" t="s">
        <v>95</v>
      </c>
      <c r="E53" s="16">
        <v>50</v>
      </c>
      <c r="F53" s="16">
        <v>50082350</v>
      </c>
      <c r="G53" s="17">
        <f t="shared" si="0"/>
        <v>1.6963132254435888E-2</v>
      </c>
      <c r="H53" s="18" t="s">
        <v>17</v>
      </c>
      <c r="K53" s="14"/>
    </row>
    <row r="54" spans="1:11" x14ac:dyDescent="0.25">
      <c r="A54" s="13"/>
      <c r="B54" s="14" t="s">
        <v>125</v>
      </c>
      <c r="C54" s="15" t="s">
        <v>126</v>
      </c>
      <c r="D54" s="15" t="s">
        <v>20</v>
      </c>
      <c r="E54" s="16">
        <v>22</v>
      </c>
      <c r="F54" s="16">
        <v>22281930</v>
      </c>
      <c r="G54" s="17">
        <f t="shared" si="0"/>
        <v>7.5469966060714528E-3</v>
      </c>
      <c r="H54" s="18" t="s">
        <v>17</v>
      </c>
      <c r="K54" s="14"/>
    </row>
    <row r="55" spans="1:11" x14ac:dyDescent="0.25">
      <c r="A55" s="13"/>
      <c r="B55" s="14" t="s">
        <v>127</v>
      </c>
      <c r="C55" s="15" t="s">
        <v>128</v>
      </c>
      <c r="D55" s="15" t="s">
        <v>64</v>
      </c>
      <c r="E55" s="16">
        <v>100</v>
      </c>
      <c r="F55" s="16">
        <v>10111240</v>
      </c>
      <c r="G55" s="17">
        <f t="shared" si="0"/>
        <v>3.4247255046207362E-3</v>
      </c>
      <c r="H55" s="18" t="s">
        <v>25</v>
      </c>
      <c r="K55" s="14"/>
    </row>
    <row r="56" spans="1:11" x14ac:dyDescent="0.25">
      <c r="A56" s="13"/>
      <c r="B56" s="14" t="s">
        <v>129</v>
      </c>
      <c r="C56" s="15" t="s">
        <v>130</v>
      </c>
      <c r="D56" s="15" t="s">
        <v>64</v>
      </c>
      <c r="E56" s="16">
        <v>140</v>
      </c>
      <c r="F56" s="16">
        <v>14258524</v>
      </c>
      <c r="G56" s="17">
        <f t="shared" si="0"/>
        <v>4.8294304952752462E-3</v>
      </c>
      <c r="H56" s="18" t="s">
        <v>36</v>
      </c>
      <c r="K56" s="14"/>
    </row>
    <row r="57" spans="1:11" x14ac:dyDescent="0.25">
      <c r="A57" s="13"/>
      <c r="B57" s="14" t="s">
        <v>131</v>
      </c>
      <c r="C57" s="15" t="s">
        <v>132</v>
      </c>
      <c r="D57" s="15" t="s">
        <v>28</v>
      </c>
      <c r="E57" s="16">
        <v>5</v>
      </c>
      <c r="F57" s="16">
        <v>5371600</v>
      </c>
      <c r="G57" s="17">
        <f t="shared" si="0"/>
        <v>1.8193866944727598E-3</v>
      </c>
      <c r="H57" s="18" t="s">
        <v>17</v>
      </c>
      <c r="K57" s="14"/>
    </row>
    <row r="58" spans="1:11" x14ac:dyDescent="0.25">
      <c r="A58" s="13"/>
      <c r="B58" s="14" t="s">
        <v>133</v>
      </c>
      <c r="C58" s="15" t="s">
        <v>134</v>
      </c>
      <c r="D58" s="15" t="s">
        <v>35</v>
      </c>
      <c r="E58" s="16">
        <v>9</v>
      </c>
      <c r="F58" s="16">
        <v>9013023</v>
      </c>
      <c r="G58" s="17">
        <f t="shared" si="0"/>
        <v>3.0527541371615451E-3</v>
      </c>
      <c r="H58" s="18" t="s">
        <v>17</v>
      </c>
      <c r="K58" s="14"/>
    </row>
    <row r="59" spans="1:11" x14ac:dyDescent="0.25">
      <c r="A59" s="13"/>
      <c r="B59" s="14" t="s">
        <v>135</v>
      </c>
      <c r="C59" s="15" t="s">
        <v>136</v>
      </c>
      <c r="D59" s="15" t="s">
        <v>35</v>
      </c>
      <c r="E59" s="16">
        <v>56</v>
      </c>
      <c r="F59" s="16">
        <v>58446528</v>
      </c>
      <c r="G59" s="17">
        <f t="shared" si="0"/>
        <v>1.9796119476753592E-2</v>
      </c>
      <c r="H59" s="18" t="s">
        <v>25</v>
      </c>
      <c r="K59" s="14"/>
    </row>
    <row r="60" spans="1:11" x14ac:dyDescent="0.25">
      <c r="A60" s="13"/>
      <c r="B60" s="14" t="s">
        <v>137</v>
      </c>
      <c r="C60" s="15" t="s">
        <v>138</v>
      </c>
      <c r="D60" s="15" t="s">
        <v>35</v>
      </c>
      <c r="E60" s="16">
        <v>1</v>
      </c>
      <c r="F60" s="16">
        <v>1017967</v>
      </c>
      <c r="G60" s="17">
        <f t="shared" si="0"/>
        <v>3.4479030739674433E-4</v>
      </c>
      <c r="H60" s="18" t="s">
        <v>139</v>
      </c>
      <c r="K60" s="14"/>
    </row>
    <row r="61" spans="1:11" x14ac:dyDescent="0.25">
      <c r="A61" s="13"/>
      <c r="B61" s="14" t="s">
        <v>140</v>
      </c>
      <c r="C61" s="15" t="s">
        <v>141</v>
      </c>
      <c r="D61" s="15" t="s">
        <v>35</v>
      </c>
      <c r="E61" s="16">
        <v>7</v>
      </c>
      <c r="F61" s="16">
        <v>7065471</v>
      </c>
      <c r="G61" s="17">
        <f t="shared" si="0"/>
        <v>2.3931089298501644E-3</v>
      </c>
      <c r="H61" s="18" t="s">
        <v>17</v>
      </c>
      <c r="K61" s="14"/>
    </row>
    <row r="62" spans="1:11" x14ac:dyDescent="0.25">
      <c r="A62" s="13"/>
      <c r="B62" s="14" t="s">
        <v>142</v>
      </c>
      <c r="C62" s="15" t="s">
        <v>143</v>
      </c>
      <c r="D62" s="15" t="s">
        <v>35</v>
      </c>
      <c r="E62" s="16">
        <v>6</v>
      </c>
      <c r="F62" s="16">
        <v>6055902</v>
      </c>
      <c r="G62" s="17">
        <f t="shared" si="0"/>
        <v>2.0511630653494255E-3</v>
      </c>
      <c r="H62" s="18" t="s">
        <v>17</v>
      </c>
      <c r="K62" s="14"/>
    </row>
    <row r="63" spans="1:11" x14ac:dyDescent="0.25">
      <c r="A63" s="13"/>
      <c r="B63" s="14" t="s">
        <v>144</v>
      </c>
      <c r="C63" s="15" t="s">
        <v>145</v>
      </c>
      <c r="D63" s="15" t="s">
        <v>35</v>
      </c>
      <c r="E63" s="16">
        <v>5</v>
      </c>
      <c r="F63" s="16">
        <v>5012960</v>
      </c>
      <c r="G63" s="17">
        <f t="shared" si="0"/>
        <v>1.6979136056154899E-3</v>
      </c>
      <c r="H63" s="18" t="s">
        <v>32</v>
      </c>
      <c r="K63" s="14"/>
    </row>
    <row r="64" spans="1:11" x14ac:dyDescent="0.25">
      <c r="A64" s="13"/>
      <c r="B64" s="14" t="s">
        <v>146</v>
      </c>
      <c r="C64" s="15" t="s">
        <v>147</v>
      </c>
      <c r="D64" s="15" t="s">
        <v>49</v>
      </c>
      <c r="E64" s="16">
        <v>5</v>
      </c>
      <c r="F64" s="16">
        <v>5018750</v>
      </c>
      <c r="G64" s="17">
        <f t="shared" si="0"/>
        <v>1.6998747063975655E-3</v>
      </c>
      <c r="H64" s="18" t="s">
        <v>17</v>
      </c>
      <c r="K64" s="14"/>
    </row>
    <row r="65" spans="1:11" x14ac:dyDescent="0.25">
      <c r="A65" s="13"/>
      <c r="B65" s="14" t="s">
        <v>148</v>
      </c>
      <c r="C65" s="15" t="s">
        <v>149</v>
      </c>
      <c r="D65" s="15" t="s">
        <v>42</v>
      </c>
      <c r="E65" s="16">
        <v>6</v>
      </c>
      <c r="F65" s="16">
        <v>6030354</v>
      </c>
      <c r="G65" s="17">
        <f t="shared" si="0"/>
        <v>2.0425098351628162E-3</v>
      </c>
      <c r="H65" s="18" t="s">
        <v>17</v>
      </c>
      <c r="K65" s="14"/>
    </row>
    <row r="66" spans="1:11" x14ac:dyDescent="0.25">
      <c r="A66" s="13"/>
      <c r="B66" s="14" t="s">
        <v>150</v>
      </c>
      <c r="C66" s="15" t="s">
        <v>151</v>
      </c>
      <c r="D66" s="15" t="s">
        <v>152</v>
      </c>
      <c r="E66" s="16">
        <v>100</v>
      </c>
      <c r="F66" s="16">
        <v>105126600</v>
      </c>
      <c r="G66" s="17">
        <f t="shared" si="0"/>
        <v>3.5606883847486788E-2</v>
      </c>
      <c r="H66" s="18" t="s">
        <v>17</v>
      </c>
      <c r="K66" s="14"/>
    </row>
    <row r="67" spans="1:11" x14ac:dyDescent="0.25">
      <c r="A67" s="13"/>
      <c r="B67" s="14" t="s">
        <v>153</v>
      </c>
      <c r="C67" s="15" t="s">
        <v>154</v>
      </c>
      <c r="D67" s="15" t="s">
        <v>16</v>
      </c>
      <c r="E67" s="16">
        <v>1</v>
      </c>
      <c r="F67" s="16">
        <v>1015177</v>
      </c>
      <c r="G67" s="17">
        <f t="shared" si="0"/>
        <v>3.4384532100952654E-4</v>
      </c>
      <c r="H67" s="18" t="s">
        <v>17</v>
      </c>
      <c r="K67" s="14"/>
    </row>
    <row r="68" spans="1:11" x14ac:dyDescent="0.25">
      <c r="A68" s="13"/>
      <c r="B68" s="14" t="s">
        <v>155</v>
      </c>
      <c r="C68" s="15" t="s">
        <v>156</v>
      </c>
      <c r="D68" s="15" t="s">
        <v>35</v>
      </c>
      <c r="E68" s="16">
        <v>4</v>
      </c>
      <c r="F68" s="16">
        <v>4196356</v>
      </c>
      <c r="G68" s="17">
        <f t="shared" si="0"/>
        <v>1.4213259125159974E-3</v>
      </c>
      <c r="H68" s="18" t="s">
        <v>17</v>
      </c>
      <c r="K68" s="14"/>
    </row>
    <row r="69" spans="1:11" x14ac:dyDescent="0.25">
      <c r="A69" s="13"/>
      <c r="B69" s="14" t="s">
        <v>157</v>
      </c>
      <c r="C69" s="15" t="s">
        <v>158</v>
      </c>
      <c r="D69" s="15" t="s">
        <v>28</v>
      </c>
      <c r="E69" s="16">
        <v>2</v>
      </c>
      <c r="F69" s="16">
        <v>2058676</v>
      </c>
      <c r="G69" s="17">
        <f t="shared" si="0"/>
        <v>6.9728343931610751E-4</v>
      </c>
      <c r="H69" s="18" t="s">
        <v>17</v>
      </c>
      <c r="K69" s="14"/>
    </row>
    <row r="70" spans="1:11" x14ac:dyDescent="0.25">
      <c r="A70" s="13"/>
      <c r="B70" s="14" t="s">
        <v>159</v>
      </c>
      <c r="C70" s="15" t="s">
        <v>160</v>
      </c>
      <c r="D70" s="15" t="s">
        <v>161</v>
      </c>
      <c r="E70" s="16">
        <v>8</v>
      </c>
      <c r="F70" s="16">
        <v>7962768</v>
      </c>
      <c r="G70" s="17">
        <f t="shared" si="0"/>
        <v>2.6970277292377443E-3</v>
      </c>
      <c r="H70" s="18" t="s">
        <v>17</v>
      </c>
      <c r="K70" s="14"/>
    </row>
    <row r="71" spans="1:11" x14ac:dyDescent="0.25">
      <c r="A71" s="13"/>
      <c r="B71" s="14" t="s">
        <v>162</v>
      </c>
      <c r="C71" s="15" t="s">
        <v>163</v>
      </c>
      <c r="D71" s="15" t="s">
        <v>35</v>
      </c>
      <c r="E71" s="16">
        <v>1</v>
      </c>
      <c r="F71" s="16">
        <v>1063552</v>
      </c>
      <c r="G71" s="17">
        <f t="shared" ref="G71:G104" si="2">+F71/$F$117</f>
        <v>3.602301656266089E-4</v>
      </c>
      <c r="H71" s="18" t="s">
        <v>17</v>
      </c>
      <c r="K71" s="14"/>
    </row>
    <row r="72" spans="1:11" x14ac:dyDescent="0.25">
      <c r="A72" s="13"/>
      <c r="B72" s="14" t="s">
        <v>164</v>
      </c>
      <c r="C72" s="15" t="s">
        <v>165</v>
      </c>
      <c r="D72" s="15" t="s">
        <v>42</v>
      </c>
      <c r="E72" s="16">
        <v>9</v>
      </c>
      <c r="F72" s="16">
        <v>8676423</v>
      </c>
      <c r="G72" s="17">
        <f t="shared" si="2"/>
        <v>2.9387461020584974E-3</v>
      </c>
      <c r="H72" s="18" t="s">
        <v>17</v>
      </c>
      <c r="K72" s="14"/>
    </row>
    <row r="73" spans="1:11" x14ac:dyDescent="0.25">
      <c r="A73" s="13"/>
      <c r="B73" s="14" t="s">
        <v>166</v>
      </c>
      <c r="C73" s="15" t="s">
        <v>167</v>
      </c>
      <c r="D73" s="15" t="s">
        <v>49</v>
      </c>
      <c r="E73" s="16">
        <v>6</v>
      </c>
      <c r="F73" s="16">
        <v>6450702</v>
      </c>
      <c r="G73" s="17">
        <f t="shared" si="2"/>
        <v>2.1848837197127151E-3</v>
      </c>
      <c r="H73" s="18" t="s">
        <v>17</v>
      </c>
      <c r="K73" s="14"/>
    </row>
    <row r="74" spans="1:11" x14ac:dyDescent="0.25">
      <c r="A74" s="13"/>
      <c r="B74" s="14" t="s">
        <v>168</v>
      </c>
      <c r="C74" s="15" t="s">
        <v>169</v>
      </c>
      <c r="D74" s="15" t="s">
        <v>49</v>
      </c>
      <c r="E74" s="16">
        <v>1</v>
      </c>
      <c r="F74" s="16">
        <v>1078789</v>
      </c>
      <c r="G74" s="17">
        <f t="shared" si="2"/>
        <v>3.6539101063809182E-4</v>
      </c>
      <c r="H74" s="18" t="s">
        <v>17</v>
      </c>
      <c r="K74" s="14"/>
    </row>
    <row r="75" spans="1:11" x14ac:dyDescent="0.25">
      <c r="A75" s="13"/>
      <c r="B75" s="14" t="s">
        <v>170</v>
      </c>
      <c r="C75" s="15" t="s">
        <v>171</v>
      </c>
      <c r="D75" s="15" t="s">
        <v>35</v>
      </c>
      <c r="E75" s="16">
        <v>50</v>
      </c>
      <c r="F75" s="16">
        <v>52158600</v>
      </c>
      <c r="G75" s="17">
        <f t="shared" si="2"/>
        <v>1.7666368091877074E-2</v>
      </c>
      <c r="H75" s="18" t="s">
        <v>17</v>
      </c>
      <c r="K75" s="14"/>
    </row>
    <row r="76" spans="1:11" x14ac:dyDescent="0.25">
      <c r="A76" s="13"/>
      <c r="B76" s="14" t="s">
        <v>172</v>
      </c>
      <c r="C76" s="15" t="s">
        <v>173</v>
      </c>
      <c r="D76" s="15" t="s">
        <v>20</v>
      </c>
      <c r="E76" s="16">
        <v>3</v>
      </c>
      <c r="F76" s="16">
        <v>3027279</v>
      </c>
      <c r="G76" s="17">
        <f t="shared" si="2"/>
        <v>1.0253539230502646E-3</v>
      </c>
      <c r="H76" s="18" t="s">
        <v>17</v>
      </c>
      <c r="K76" s="14"/>
    </row>
    <row r="77" spans="1:11" x14ac:dyDescent="0.25">
      <c r="A77" s="13"/>
      <c r="B77" s="14" t="s">
        <v>174</v>
      </c>
      <c r="C77" s="15" t="s">
        <v>175</v>
      </c>
      <c r="D77" s="15" t="s">
        <v>95</v>
      </c>
      <c r="E77" s="16">
        <v>50</v>
      </c>
      <c r="F77" s="16">
        <v>51857900</v>
      </c>
      <c r="G77" s="17">
        <f t="shared" si="2"/>
        <v>1.7564519559032491E-2</v>
      </c>
      <c r="H77" s="18" t="s">
        <v>17</v>
      </c>
      <c r="K77" s="14"/>
    </row>
    <row r="78" spans="1:11" x14ac:dyDescent="0.25">
      <c r="A78" s="13"/>
      <c r="B78" s="14" t="s">
        <v>176</v>
      </c>
      <c r="C78" s="15" t="s">
        <v>177</v>
      </c>
      <c r="D78" s="15" t="s">
        <v>20</v>
      </c>
      <c r="E78" s="16">
        <v>5</v>
      </c>
      <c r="F78" s="16">
        <v>4853305</v>
      </c>
      <c r="G78" s="17">
        <f t="shared" si="2"/>
        <v>1.643837691045148E-3</v>
      </c>
      <c r="H78" s="18" t="s">
        <v>17</v>
      </c>
      <c r="K78" s="14"/>
    </row>
    <row r="79" spans="1:11" x14ac:dyDescent="0.25">
      <c r="A79" s="13"/>
      <c r="B79" s="14" t="s">
        <v>178</v>
      </c>
      <c r="C79" s="15" t="s">
        <v>179</v>
      </c>
      <c r="D79" s="15" t="s">
        <v>35</v>
      </c>
      <c r="E79" s="16">
        <v>46</v>
      </c>
      <c r="F79" s="16">
        <v>47943454</v>
      </c>
      <c r="G79" s="17">
        <f t="shared" si="2"/>
        <v>1.6238677916201281E-2</v>
      </c>
      <c r="H79" s="18" t="s">
        <v>25</v>
      </c>
      <c r="K79" s="14"/>
    </row>
    <row r="80" spans="1:11" x14ac:dyDescent="0.25">
      <c r="A80" s="13"/>
      <c r="B80" s="14" t="s">
        <v>180</v>
      </c>
      <c r="C80" s="15" t="s">
        <v>181</v>
      </c>
      <c r="D80" s="15" t="s">
        <v>182</v>
      </c>
      <c r="E80" s="16">
        <v>50</v>
      </c>
      <c r="F80" s="16">
        <v>49706100</v>
      </c>
      <c r="G80" s="17">
        <f t="shared" si="2"/>
        <v>1.6835694574080802E-2</v>
      </c>
      <c r="H80" s="18" t="s">
        <v>36</v>
      </c>
      <c r="K80" s="14"/>
    </row>
    <row r="81" spans="1:11" x14ac:dyDescent="0.25">
      <c r="A81" s="13"/>
      <c r="B81" s="14" t="s">
        <v>183</v>
      </c>
      <c r="C81" s="15" t="s">
        <v>184</v>
      </c>
      <c r="D81" s="15" t="s">
        <v>35</v>
      </c>
      <c r="E81" s="16">
        <v>45</v>
      </c>
      <c r="F81" s="16">
        <v>44386155</v>
      </c>
      <c r="G81" s="17">
        <f t="shared" si="2"/>
        <v>1.5033803675963504E-2</v>
      </c>
      <c r="H81" s="18" t="s">
        <v>17</v>
      </c>
      <c r="K81" s="14"/>
    </row>
    <row r="82" spans="1:11" x14ac:dyDescent="0.25">
      <c r="A82" s="13"/>
      <c r="B82" s="14" t="s">
        <v>185</v>
      </c>
      <c r="C82" s="15" t="s">
        <v>186</v>
      </c>
      <c r="D82" s="15" t="s">
        <v>64</v>
      </c>
      <c r="E82" s="16">
        <v>10</v>
      </c>
      <c r="F82" s="16">
        <v>9928660</v>
      </c>
      <c r="G82" s="17">
        <f t="shared" si="2"/>
        <v>3.3628847825496891E-3</v>
      </c>
      <c r="H82" s="18" t="s">
        <v>21</v>
      </c>
      <c r="K82" s="14"/>
    </row>
    <row r="83" spans="1:11" x14ac:dyDescent="0.25">
      <c r="A83" s="13"/>
      <c r="B83" s="14" t="s">
        <v>187</v>
      </c>
      <c r="C83" s="15" t="s">
        <v>188</v>
      </c>
      <c r="D83" s="15" t="s">
        <v>64</v>
      </c>
      <c r="E83" s="16">
        <v>20</v>
      </c>
      <c r="F83" s="16">
        <v>19504880</v>
      </c>
      <c r="G83" s="17">
        <f t="shared" si="2"/>
        <v>6.6063964459914812E-3</v>
      </c>
      <c r="H83" s="18" t="s">
        <v>32</v>
      </c>
      <c r="K83" s="14"/>
    </row>
    <row r="84" spans="1:11" x14ac:dyDescent="0.25">
      <c r="A84" s="13"/>
      <c r="B84" s="14" t="s">
        <v>189</v>
      </c>
      <c r="C84" s="15" t="s">
        <v>190</v>
      </c>
      <c r="D84" s="15" t="s">
        <v>191</v>
      </c>
      <c r="E84" s="16">
        <v>500</v>
      </c>
      <c r="F84" s="16">
        <v>50110050</v>
      </c>
      <c r="G84" s="17">
        <f t="shared" si="2"/>
        <v>1.6972514377348407E-2</v>
      </c>
      <c r="H84" s="18" t="s">
        <v>17</v>
      </c>
      <c r="K84" s="14"/>
    </row>
    <row r="85" spans="1:11" x14ac:dyDescent="0.25">
      <c r="B85" s="14" t="s">
        <v>192</v>
      </c>
      <c r="C85" s="15" t="s">
        <v>193</v>
      </c>
      <c r="D85" s="15" t="s">
        <v>20</v>
      </c>
      <c r="E85" s="16">
        <v>215</v>
      </c>
      <c r="F85" s="16">
        <v>22266862</v>
      </c>
      <c r="G85" s="17">
        <f t="shared" si="2"/>
        <v>7.5418930021708807E-3</v>
      </c>
      <c r="H85" s="18" t="s">
        <v>17</v>
      </c>
    </row>
    <row r="86" spans="1:11" x14ac:dyDescent="0.25">
      <c r="B86" s="14" t="s">
        <v>194</v>
      </c>
      <c r="C86" s="15" t="s">
        <v>195</v>
      </c>
      <c r="D86" s="15" t="s">
        <v>49</v>
      </c>
      <c r="E86" s="16">
        <v>50</v>
      </c>
      <c r="F86" s="16">
        <v>50735600</v>
      </c>
      <c r="G86" s="17">
        <f t="shared" si="2"/>
        <v>1.7184391163916179E-2</v>
      </c>
      <c r="H86" s="18" t="s">
        <v>17</v>
      </c>
    </row>
    <row r="87" spans="1:11" x14ac:dyDescent="0.25">
      <c r="B87" s="14" t="s">
        <v>196</v>
      </c>
      <c r="C87" s="15" t="s">
        <v>197</v>
      </c>
      <c r="D87" s="15" t="s">
        <v>49</v>
      </c>
      <c r="E87" s="16">
        <v>440</v>
      </c>
      <c r="F87" s="16">
        <v>45070828</v>
      </c>
      <c r="G87" s="17">
        <f t="shared" si="2"/>
        <v>1.5265705706320333E-2</v>
      </c>
      <c r="H87" s="18" t="s">
        <v>17</v>
      </c>
    </row>
    <row r="88" spans="1:11" x14ac:dyDescent="0.25">
      <c r="A88" s="22" t="s">
        <v>198</v>
      </c>
      <c r="B88" s="14" t="s">
        <v>199</v>
      </c>
      <c r="C88" s="15" t="s">
        <v>200</v>
      </c>
      <c r="D88" s="15" t="s">
        <v>35</v>
      </c>
      <c r="E88" s="16">
        <v>50000</v>
      </c>
      <c r="F88" s="16">
        <v>49132450</v>
      </c>
      <c r="G88" s="17">
        <f t="shared" si="2"/>
        <v>1.6641396566544071E-2</v>
      </c>
      <c r="H88" s="18" t="s">
        <v>17</v>
      </c>
    </row>
    <row r="89" spans="1:11" x14ac:dyDescent="0.25">
      <c r="B89" s="14" t="s">
        <v>201</v>
      </c>
      <c r="C89" s="15" t="s">
        <v>202</v>
      </c>
      <c r="D89" s="15" t="s">
        <v>35</v>
      </c>
      <c r="E89" s="16">
        <v>3</v>
      </c>
      <c r="F89" s="16">
        <v>3068790</v>
      </c>
      <c r="G89" s="17">
        <f t="shared" si="2"/>
        <v>1.0394138979319123E-3</v>
      </c>
      <c r="H89" s="18" t="s">
        <v>17</v>
      </c>
    </row>
    <row r="90" spans="1:11" x14ac:dyDescent="0.25">
      <c r="B90" s="14" t="s">
        <v>203</v>
      </c>
      <c r="C90" s="15" t="s">
        <v>204</v>
      </c>
      <c r="D90" s="15" t="s">
        <v>42</v>
      </c>
      <c r="E90" s="16">
        <v>5</v>
      </c>
      <c r="F90" s="16">
        <v>50307850</v>
      </c>
      <c r="G90" s="17">
        <f t="shared" si="2"/>
        <v>1.7039510186449367E-2</v>
      </c>
      <c r="H90" s="18" t="s">
        <v>25</v>
      </c>
    </row>
    <row r="91" spans="1:11" x14ac:dyDescent="0.25">
      <c r="B91" s="14" t="s">
        <v>205</v>
      </c>
      <c r="C91" s="15" t="s">
        <v>206</v>
      </c>
      <c r="D91" s="15" t="s">
        <v>49</v>
      </c>
      <c r="E91" s="16">
        <v>11</v>
      </c>
      <c r="F91" s="16">
        <v>11182336</v>
      </c>
      <c r="G91" s="17">
        <f t="shared" si="2"/>
        <v>3.7875108592456143E-3</v>
      </c>
      <c r="H91" s="18" t="s">
        <v>17</v>
      </c>
    </row>
    <row r="92" spans="1:11" x14ac:dyDescent="0.25">
      <c r="A92" s="23" t="s">
        <v>207</v>
      </c>
      <c r="B92" s="14" t="s">
        <v>208</v>
      </c>
      <c r="C92" s="15" t="s">
        <v>209</v>
      </c>
      <c r="D92" s="15" t="s">
        <v>35</v>
      </c>
      <c r="E92" s="16">
        <v>45</v>
      </c>
      <c r="F92" s="16">
        <v>45065070</v>
      </c>
      <c r="G92" s="17">
        <f t="shared" si="2"/>
        <v>1.5263755444091804E-2</v>
      </c>
      <c r="H92" s="18" t="s">
        <v>17</v>
      </c>
    </row>
    <row r="93" spans="1:11" x14ac:dyDescent="0.25">
      <c r="B93" s="14" t="s">
        <v>210</v>
      </c>
      <c r="C93" s="15" t="s">
        <v>211</v>
      </c>
      <c r="D93" s="15" t="s">
        <v>20</v>
      </c>
      <c r="E93" s="16">
        <v>900</v>
      </c>
      <c r="F93" s="16">
        <v>92437830</v>
      </c>
      <c r="G93" s="17">
        <f t="shared" si="2"/>
        <v>3.130913656414009E-2</v>
      </c>
      <c r="H93" s="18" t="s">
        <v>17</v>
      </c>
    </row>
    <row r="94" spans="1:11" x14ac:dyDescent="0.25">
      <c r="B94" s="14" t="s">
        <v>212</v>
      </c>
      <c r="C94" s="15" t="s">
        <v>213</v>
      </c>
      <c r="D94" s="15" t="s">
        <v>42</v>
      </c>
      <c r="E94" s="16">
        <v>50</v>
      </c>
      <c r="F94" s="16">
        <v>48177900</v>
      </c>
      <c r="G94" s="17">
        <f t="shared" si="2"/>
        <v>1.6318085901340228E-2</v>
      </c>
      <c r="H94" s="18" t="s">
        <v>17</v>
      </c>
    </row>
    <row r="95" spans="1:11" x14ac:dyDescent="0.25">
      <c r="B95" s="14" t="s">
        <v>214</v>
      </c>
      <c r="C95" s="15" t="s">
        <v>215</v>
      </c>
      <c r="D95" s="15" t="s">
        <v>35</v>
      </c>
      <c r="E95" s="16">
        <v>17</v>
      </c>
      <c r="F95" s="16">
        <v>16389819</v>
      </c>
      <c r="G95" s="17">
        <f t="shared" si="2"/>
        <v>5.55131033833808E-3</v>
      </c>
      <c r="H95" s="18" t="s">
        <v>17</v>
      </c>
    </row>
    <row r="96" spans="1:11" x14ac:dyDescent="0.25">
      <c r="B96" s="14" t="s">
        <v>216</v>
      </c>
      <c r="C96" s="15" t="s">
        <v>217</v>
      </c>
      <c r="D96" s="15" t="s">
        <v>49</v>
      </c>
      <c r="E96" s="16">
        <v>5</v>
      </c>
      <c r="F96" s="16">
        <v>4823380</v>
      </c>
      <c r="G96" s="17">
        <f t="shared" si="2"/>
        <v>1.6337019499564412E-3</v>
      </c>
      <c r="H96" s="18" t="s">
        <v>17</v>
      </c>
    </row>
    <row r="97" spans="1:8" x14ac:dyDescent="0.25">
      <c r="B97" s="14" t="s">
        <v>218</v>
      </c>
      <c r="C97" s="15" t="s">
        <v>219</v>
      </c>
      <c r="D97" s="15" t="s">
        <v>49</v>
      </c>
      <c r="E97" s="16">
        <v>4</v>
      </c>
      <c r="F97" s="16">
        <v>4168864</v>
      </c>
      <c r="G97" s="17">
        <f t="shared" si="2"/>
        <v>1.4120142402015204E-3</v>
      </c>
      <c r="H97" s="18" t="s">
        <v>17</v>
      </c>
    </row>
    <row r="98" spans="1:8" x14ac:dyDescent="0.25">
      <c r="B98" s="14" t="s">
        <v>220</v>
      </c>
      <c r="C98" s="15" t="s">
        <v>221</v>
      </c>
      <c r="D98" s="15" t="s">
        <v>24</v>
      </c>
      <c r="E98" s="16">
        <v>24</v>
      </c>
      <c r="F98" s="16">
        <v>23840448</v>
      </c>
      <c r="G98" s="17">
        <f t="shared" si="2"/>
        <v>8.0748741308864606E-3</v>
      </c>
      <c r="H98" s="18" t="s">
        <v>36</v>
      </c>
    </row>
    <row r="99" spans="1:8" x14ac:dyDescent="0.25">
      <c r="B99" s="14" t="s">
        <v>222</v>
      </c>
      <c r="C99" s="15" t="s">
        <v>223</v>
      </c>
      <c r="D99" s="15" t="s">
        <v>24</v>
      </c>
      <c r="E99" s="16">
        <v>48</v>
      </c>
      <c r="F99" s="16">
        <v>48040800</v>
      </c>
      <c r="G99" s="17">
        <f t="shared" si="2"/>
        <v>1.6271649473495225E-2</v>
      </c>
      <c r="H99" s="18" t="s">
        <v>17</v>
      </c>
    </row>
    <row r="100" spans="1:8" x14ac:dyDescent="0.25">
      <c r="B100" s="14" t="s">
        <v>224</v>
      </c>
      <c r="C100" s="15" t="s">
        <v>225</v>
      </c>
      <c r="D100" s="15" t="s">
        <v>95</v>
      </c>
      <c r="E100" s="16">
        <v>50</v>
      </c>
      <c r="F100" s="16">
        <v>50365700</v>
      </c>
      <c r="G100" s="17">
        <f t="shared" si="2"/>
        <v>1.7059104259030209E-2</v>
      </c>
      <c r="H100" s="18" t="s">
        <v>17</v>
      </c>
    </row>
    <row r="101" spans="1:8" x14ac:dyDescent="0.25">
      <c r="B101" s="14" t="s">
        <v>226</v>
      </c>
      <c r="C101" s="15" t="s">
        <v>227</v>
      </c>
      <c r="D101" s="15" t="s">
        <v>35</v>
      </c>
      <c r="E101" s="16">
        <v>50</v>
      </c>
      <c r="F101" s="16">
        <v>49865750</v>
      </c>
      <c r="G101" s="17">
        <f t="shared" si="2"/>
        <v>1.6889768795127155E-2</v>
      </c>
      <c r="H101" s="18" t="s">
        <v>32</v>
      </c>
    </row>
    <row r="102" spans="1:8" x14ac:dyDescent="0.25">
      <c r="B102" s="14" t="s">
        <v>228</v>
      </c>
      <c r="C102" s="15" t="s">
        <v>229</v>
      </c>
      <c r="D102" s="15" t="s">
        <v>35</v>
      </c>
      <c r="E102" s="16">
        <v>480</v>
      </c>
      <c r="F102" s="16">
        <v>48724032</v>
      </c>
      <c r="G102" s="17">
        <f t="shared" si="2"/>
        <v>1.6503063430237726E-2</v>
      </c>
      <c r="H102" s="18" t="s">
        <v>17</v>
      </c>
    </row>
    <row r="103" spans="1:8" x14ac:dyDescent="0.25">
      <c r="A103" s="24" t="s">
        <v>230</v>
      </c>
      <c r="B103" s="14" t="s">
        <v>231</v>
      </c>
      <c r="C103" s="15" t="s">
        <v>232</v>
      </c>
      <c r="D103" s="15" t="s">
        <v>49</v>
      </c>
      <c r="E103" s="16">
        <v>1000</v>
      </c>
      <c r="F103" s="16">
        <v>100326900</v>
      </c>
      <c r="G103" s="17">
        <f t="shared" si="2"/>
        <v>3.3981202427153759E-2</v>
      </c>
      <c r="H103" s="18" t="s">
        <v>17</v>
      </c>
    </row>
    <row r="104" spans="1:8" x14ac:dyDescent="0.25">
      <c r="B104" s="14" t="s">
        <v>233</v>
      </c>
      <c r="C104" s="15" t="s">
        <v>234</v>
      </c>
      <c r="D104" s="15" t="s">
        <v>235</v>
      </c>
      <c r="E104" s="16">
        <v>500</v>
      </c>
      <c r="F104" s="16">
        <v>50121050</v>
      </c>
      <c r="G104" s="17">
        <f t="shared" si="2"/>
        <v>1.6976240130129553E-2</v>
      </c>
      <c r="H104" s="18" t="s">
        <v>17</v>
      </c>
    </row>
    <row r="105" spans="1:8" x14ac:dyDescent="0.25">
      <c r="B105" s="25"/>
      <c r="C105" s="25" t="s">
        <v>236</v>
      </c>
      <c r="D105" s="25"/>
      <c r="E105" s="26"/>
      <c r="F105" s="27">
        <f>SUM(F7:F104)</f>
        <v>2772587212</v>
      </c>
      <c r="G105" s="28">
        <f>+F105/$F$117</f>
        <v>0.93908859237063902</v>
      </c>
      <c r="H105" s="29"/>
    </row>
    <row r="106" spans="1:8" x14ac:dyDescent="0.25">
      <c r="G106" s="30"/>
    </row>
    <row r="107" spans="1:8" x14ac:dyDescent="0.25">
      <c r="B107" s="31"/>
      <c r="C107" s="31" t="s">
        <v>237</v>
      </c>
      <c r="D107" s="31"/>
      <c r="E107" s="31"/>
      <c r="F107" s="31" t="s">
        <v>11</v>
      </c>
      <c r="G107" s="32" t="s">
        <v>12</v>
      </c>
    </row>
    <row r="108" spans="1:8" x14ac:dyDescent="0.25">
      <c r="B108" s="33"/>
      <c r="C108" s="25" t="s">
        <v>238</v>
      </c>
      <c r="D108" s="15"/>
      <c r="E108" s="34"/>
      <c r="F108" s="35" t="s">
        <v>239</v>
      </c>
      <c r="G108" s="36">
        <v>0</v>
      </c>
    </row>
    <row r="109" spans="1:8" x14ac:dyDescent="0.25">
      <c r="B109" s="33" t="s">
        <v>240</v>
      </c>
      <c r="C109" s="25" t="s">
        <v>241</v>
      </c>
      <c r="D109" s="25"/>
      <c r="E109" s="26"/>
      <c r="F109" s="16">
        <v>94225561.700000003</v>
      </c>
      <c r="G109" s="36">
        <f>+F109/$F$117</f>
        <v>3.1914649868977969E-2</v>
      </c>
    </row>
    <row r="110" spans="1:8" x14ac:dyDescent="0.25">
      <c r="A110" s="1" t="s">
        <v>242</v>
      </c>
      <c r="B110" s="33"/>
      <c r="C110" s="25" t="s">
        <v>243</v>
      </c>
      <c r="D110" s="15"/>
      <c r="E110" s="34"/>
      <c r="F110" s="26" t="s">
        <v>239</v>
      </c>
      <c r="G110" s="36">
        <v>0</v>
      </c>
    </row>
    <row r="111" spans="1:8" x14ac:dyDescent="0.25">
      <c r="A111" s="15" t="s">
        <v>244</v>
      </c>
      <c r="B111" s="33"/>
      <c r="C111" s="25" t="s">
        <v>245</v>
      </c>
      <c r="D111" s="15"/>
      <c r="E111" s="34"/>
      <c r="F111" s="26" t="s">
        <v>239</v>
      </c>
      <c r="G111" s="36">
        <v>0</v>
      </c>
    </row>
    <row r="112" spans="1:8" x14ac:dyDescent="0.25">
      <c r="B112" s="33"/>
      <c r="C112" s="25" t="s">
        <v>246</v>
      </c>
      <c r="D112" s="15"/>
      <c r="E112" s="34"/>
      <c r="F112" s="26" t="s">
        <v>239</v>
      </c>
      <c r="G112" s="36">
        <v>0</v>
      </c>
    </row>
    <row r="113" spans="2:12" x14ac:dyDescent="0.25">
      <c r="B113" s="15" t="s">
        <v>207</v>
      </c>
      <c r="C113" s="15" t="s">
        <v>247</v>
      </c>
      <c r="D113" s="15"/>
      <c r="E113" s="34"/>
      <c r="F113" s="16">
        <v>85610708.519999996</v>
      </c>
      <c r="G113" s="36">
        <f>+F113/$F$117</f>
        <v>2.8996757760383074E-2</v>
      </c>
    </row>
    <row r="114" spans="2:12" x14ac:dyDescent="0.25">
      <c r="B114" s="33"/>
      <c r="C114" s="15"/>
      <c r="D114" s="15"/>
      <c r="E114" s="34"/>
      <c r="F114" s="35"/>
      <c r="G114" s="36"/>
    </row>
    <row r="115" spans="2:12" x14ac:dyDescent="0.25">
      <c r="B115" s="33"/>
      <c r="C115" s="15" t="s">
        <v>248</v>
      </c>
      <c r="D115" s="15"/>
      <c r="E115" s="34"/>
      <c r="F115" s="37">
        <f>SUM(F108:F114)</f>
        <v>179836270.22</v>
      </c>
      <c r="G115" s="36">
        <f>+F115/$F$117</f>
        <v>6.0911407629361043E-2</v>
      </c>
    </row>
    <row r="116" spans="2:12" x14ac:dyDescent="0.25">
      <c r="B116" s="33"/>
      <c r="C116" s="15"/>
      <c r="D116" s="15"/>
      <c r="E116" s="34"/>
      <c r="F116" s="37"/>
      <c r="G116" s="36"/>
    </row>
    <row r="117" spans="2:12" x14ac:dyDescent="0.25">
      <c r="B117" s="38"/>
      <c r="C117" s="39" t="s">
        <v>249</v>
      </c>
      <c r="D117" s="40"/>
      <c r="E117" s="41"/>
      <c r="F117" s="41">
        <f>+F115+F105</f>
        <v>2952423482.2199998</v>
      </c>
      <c r="G117" s="42">
        <v>1</v>
      </c>
    </row>
    <row r="118" spans="2:12" x14ac:dyDescent="0.25">
      <c r="F118" s="43"/>
    </row>
    <row r="119" spans="2:12" x14ac:dyDescent="0.25">
      <c r="C119" s="25" t="s">
        <v>250</v>
      </c>
      <c r="D119" s="44">
        <v>7.51</v>
      </c>
      <c r="F119" s="4">
        <v>0</v>
      </c>
    </row>
    <row r="120" spans="2:12" x14ac:dyDescent="0.25">
      <c r="C120" s="25" t="s">
        <v>251</v>
      </c>
      <c r="D120" s="44">
        <v>5.0999999999999996</v>
      </c>
    </row>
    <row r="121" spans="2:12" x14ac:dyDescent="0.25">
      <c r="C121" s="25" t="s">
        <v>252</v>
      </c>
      <c r="D121" s="44">
        <v>7.66</v>
      </c>
    </row>
    <row r="122" spans="2:12" x14ac:dyDescent="0.25">
      <c r="C122" s="25" t="s">
        <v>253</v>
      </c>
      <c r="D122" s="45">
        <v>17.3828</v>
      </c>
    </row>
    <row r="123" spans="2:12" x14ac:dyDescent="0.25">
      <c r="C123" s="25" t="s">
        <v>254</v>
      </c>
      <c r="D123" s="45">
        <v>17.223299999999998</v>
      </c>
    </row>
    <row r="124" spans="2:12" x14ac:dyDescent="0.25">
      <c r="C124" s="25" t="s">
        <v>255</v>
      </c>
      <c r="D124" s="46"/>
      <c r="J124" s="47" t="s">
        <v>17</v>
      </c>
    </row>
    <row r="125" spans="2:12" x14ac:dyDescent="0.25">
      <c r="C125" s="25" t="s">
        <v>256</v>
      </c>
      <c r="D125" s="48">
        <v>0</v>
      </c>
      <c r="J125" s="49" t="s">
        <v>17</v>
      </c>
      <c r="L125" s="19" t="s">
        <v>17</v>
      </c>
    </row>
    <row r="126" spans="2:12" x14ac:dyDescent="0.25">
      <c r="C126" s="25" t="s">
        <v>257</v>
      </c>
      <c r="D126" s="48">
        <v>0</v>
      </c>
      <c r="F126" s="43"/>
      <c r="G126" s="50"/>
      <c r="J126" s="49" t="s">
        <v>17</v>
      </c>
      <c r="L126" s="19" t="s">
        <v>258</v>
      </c>
    </row>
    <row r="127" spans="2:12" x14ac:dyDescent="0.25">
      <c r="B127" s="51"/>
      <c r="C127" s="13"/>
      <c r="J127" s="49" t="s">
        <v>17</v>
      </c>
      <c r="L127" s="19" t="s">
        <v>258</v>
      </c>
    </row>
    <row r="128" spans="2:12" x14ac:dyDescent="0.25">
      <c r="F128" s="4"/>
      <c r="J128" s="49" t="s">
        <v>258</v>
      </c>
      <c r="L128" s="19" t="s">
        <v>25</v>
      </c>
    </row>
    <row r="129" spans="3:12" x14ac:dyDescent="0.25">
      <c r="C129" s="31" t="s">
        <v>259</v>
      </c>
      <c r="D129" s="31"/>
      <c r="E129" s="31"/>
      <c r="F129" s="31"/>
      <c r="G129" s="52"/>
      <c r="J129" s="49" t="s">
        <v>25</v>
      </c>
      <c r="L129" s="19" t="s">
        <v>29</v>
      </c>
    </row>
    <row r="130" spans="3:12" x14ac:dyDescent="0.25">
      <c r="C130" s="31" t="s">
        <v>260</v>
      </c>
      <c r="D130" s="31"/>
      <c r="E130" s="31"/>
      <c r="F130" s="31" t="s">
        <v>11</v>
      </c>
      <c r="G130" s="52" t="s">
        <v>12</v>
      </c>
      <c r="J130" s="19" t="s">
        <v>29</v>
      </c>
      <c r="L130" s="21" t="s">
        <v>32</v>
      </c>
    </row>
    <row r="131" spans="3:12" x14ac:dyDescent="0.25">
      <c r="C131" s="25" t="s">
        <v>261</v>
      </c>
      <c r="D131" s="15"/>
      <c r="E131" s="34"/>
      <c r="F131" s="53">
        <f>SUMIF(Table134567685712[[Industry ]],A110,Table134567685712[Market Value])</f>
        <v>0</v>
      </c>
      <c r="G131" s="54">
        <f>+F131/$F$117</f>
        <v>0</v>
      </c>
      <c r="J131" s="19" t="s">
        <v>17</v>
      </c>
      <c r="L131" s="21" t="s">
        <v>36</v>
      </c>
    </row>
    <row r="132" spans="3:12" x14ac:dyDescent="0.25">
      <c r="C132" s="15" t="s">
        <v>262</v>
      </c>
      <c r="D132" s="15"/>
      <c r="E132" s="34"/>
      <c r="F132" s="53">
        <f>SUMIF(Table134567685712[[Industry ]],A111,Table134567685712[Market Value])</f>
        <v>0</v>
      </c>
      <c r="G132" s="54">
        <f>+F132/$F$117</f>
        <v>0</v>
      </c>
      <c r="J132" s="19" t="s">
        <v>17</v>
      </c>
      <c r="L132" s="21" t="s">
        <v>39</v>
      </c>
    </row>
    <row r="133" spans="3:12" x14ac:dyDescent="0.25">
      <c r="C133" s="15" t="s">
        <v>263</v>
      </c>
      <c r="D133" s="15"/>
      <c r="E133" s="34"/>
      <c r="F133" s="53">
        <f>SUMIF($E$145:$E$154,C133,$H$145:$H$154)</f>
        <v>2637245445</v>
      </c>
      <c r="G133" s="54">
        <f>+F133/$F$117</f>
        <v>0.89324768647924124</v>
      </c>
    </row>
    <row r="134" spans="3:12" x14ac:dyDescent="0.25">
      <c r="C134" s="15" t="s">
        <v>264</v>
      </c>
      <c r="D134" s="15"/>
      <c r="E134" s="34"/>
      <c r="F134" s="53">
        <f t="shared" ref="F134:F142" si="3">SUMIF($E$145:$E$154,C134,$H$145:$H$154)</f>
        <v>0</v>
      </c>
      <c r="G134" s="54">
        <f t="shared" ref="G134:G142" si="4">+F134/$F$117</f>
        <v>0</v>
      </c>
    </row>
    <row r="135" spans="3:12" x14ac:dyDescent="0.25">
      <c r="C135" s="15" t="s">
        <v>265</v>
      </c>
      <c r="D135" s="15"/>
      <c r="E135" s="34"/>
      <c r="F135" s="53">
        <f>SUMIF($E$145:$E$154,C135,$H$145:$H$154)</f>
        <v>124395140</v>
      </c>
      <c r="G135" s="54">
        <f>+F135/$F$117</f>
        <v>4.2133230801451371E-2</v>
      </c>
    </row>
    <row r="136" spans="3:12" x14ac:dyDescent="0.25">
      <c r="C136" s="15" t="s">
        <v>266</v>
      </c>
      <c r="D136" s="15"/>
      <c r="E136" s="34"/>
      <c r="F136" s="53">
        <f t="shared" si="3"/>
        <v>10946627</v>
      </c>
      <c r="G136" s="54">
        <f t="shared" si="4"/>
        <v>3.7076750899464337E-3</v>
      </c>
    </row>
    <row r="137" spans="3:12" x14ac:dyDescent="0.25">
      <c r="C137" s="15" t="s">
        <v>267</v>
      </c>
      <c r="D137" s="15"/>
      <c r="E137" s="34"/>
      <c r="F137" s="53">
        <f t="shared" si="3"/>
        <v>0</v>
      </c>
      <c r="G137" s="54">
        <f t="shared" si="4"/>
        <v>0</v>
      </c>
    </row>
    <row r="138" spans="3:12" x14ac:dyDescent="0.25">
      <c r="C138" s="15" t="s">
        <v>268</v>
      </c>
      <c r="D138" s="15"/>
      <c r="E138" s="34"/>
      <c r="F138" s="53">
        <f t="shared" si="3"/>
        <v>0</v>
      </c>
      <c r="G138" s="54">
        <f t="shared" si="4"/>
        <v>0</v>
      </c>
    </row>
    <row r="139" spans="3:12" x14ac:dyDescent="0.25">
      <c r="C139" s="15" t="s">
        <v>269</v>
      </c>
      <c r="D139" s="15"/>
      <c r="E139" s="34"/>
      <c r="F139" s="53">
        <f t="shared" si="3"/>
        <v>0</v>
      </c>
      <c r="G139" s="54">
        <f t="shared" si="4"/>
        <v>0</v>
      </c>
    </row>
    <row r="140" spans="3:12" x14ac:dyDescent="0.25">
      <c r="C140" s="15" t="s">
        <v>270</v>
      </c>
      <c r="D140" s="15"/>
      <c r="E140" s="34"/>
      <c r="F140" s="53">
        <f t="shared" si="3"/>
        <v>0</v>
      </c>
      <c r="G140" s="54">
        <f t="shared" si="4"/>
        <v>0</v>
      </c>
    </row>
    <row r="141" spans="3:12" x14ac:dyDescent="0.25">
      <c r="C141" s="15" t="s">
        <v>271</v>
      </c>
      <c r="D141" s="15"/>
      <c r="E141" s="34"/>
      <c r="F141" s="53">
        <f t="shared" si="3"/>
        <v>0</v>
      </c>
      <c r="G141" s="55">
        <f t="shared" si="4"/>
        <v>0</v>
      </c>
    </row>
    <row r="142" spans="3:12" x14ac:dyDescent="0.25">
      <c r="C142" s="15" t="s">
        <v>272</v>
      </c>
      <c r="D142" s="15"/>
      <c r="E142" s="34"/>
      <c r="F142" s="53">
        <f t="shared" si="3"/>
        <v>0</v>
      </c>
      <c r="G142" s="55">
        <f t="shared" si="4"/>
        <v>0</v>
      </c>
    </row>
    <row r="143" spans="3:12" x14ac:dyDescent="0.25">
      <c r="C143" s="56" t="s">
        <v>273</v>
      </c>
      <c r="D143" s="15"/>
      <c r="E143" s="34"/>
      <c r="F143" s="57">
        <f>SUM(F131:F142)</f>
        <v>2772587212</v>
      </c>
      <c r="G143" s="58">
        <f>SUM(G131:G142)</f>
        <v>0.93908859237063902</v>
      </c>
      <c r="H143" s="59">
        <f>F105-H155</f>
        <v>0</v>
      </c>
    </row>
    <row r="145" spans="3:8" x14ac:dyDescent="0.25">
      <c r="E145" s="15" t="s">
        <v>263</v>
      </c>
      <c r="F145" s="15" t="s">
        <v>25</v>
      </c>
      <c r="G145" s="60">
        <f>H145/$F$117</f>
        <v>7.0687068524151797E-2</v>
      </c>
      <c r="H145" s="20">
        <f t="shared" ref="H145:H154" si="5">SUMIF($H$7:$H$104,F145,$F$7:$F$104)</f>
        <v>208698161</v>
      </c>
    </row>
    <row r="146" spans="3:8" x14ac:dyDescent="0.25">
      <c r="C146" s="1" t="s">
        <v>263</v>
      </c>
      <c r="E146" s="15" t="s">
        <v>263</v>
      </c>
      <c r="F146" s="15" t="s">
        <v>274</v>
      </c>
      <c r="G146" s="60">
        <f t="shared" ref="G146:G154" si="6">H146/$F$117</f>
        <v>0</v>
      </c>
      <c r="H146" s="20">
        <f t="shared" si="5"/>
        <v>0</v>
      </c>
    </row>
    <row r="147" spans="3:8" x14ac:dyDescent="0.25">
      <c r="C147" s="1" t="s">
        <v>263</v>
      </c>
      <c r="E147" s="15" t="s">
        <v>263</v>
      </c>
      <c r="F147" s="19" t="s">
        <v>29</v>
      </c>
      <c r="G147" s="60">
        <f t="shared" si="6"/>
        <v>0</v>
      </c>
      <c r="H147" s="20">
        <f t="shared" si="5"/>
        <v>0</v>
      </c>
    </row>
    <row r="148" spans="3:8" x14ac:dyDescent="0.25">
      <c r="C148" s="1" t="s">
        <v>263</v>
      </c>
      <c r="E148" s="15" t="s">
        <v>263</v>
      </c>
      <c r="F148" s="21" t="s">
        <v>39</v>
      </c>
      <c r="G148" s="60">
        <f t="shared" si="6"/>
        <v>0</v>
      </c>
      <c r="H148" s="20">
        <f t="shared" si="5"/>
        <v>0</v>
      </c>
    </row>
    <row r="149" spans="3:8" x14ac:dyDescent="0.25">
      <c r="C149" s="1" t="s">
        <v>263</v>
      </c>
      <c r="E149" s="15" t="s">
        <v>263</v>
      </c>
      <c r="F149" s="15" t="s">
        <v>17</v>
      </c>
      <c r="G149" s="60">
        <f t="shared" si="6"/>
        <v>0.76532531176759844</v>
      </c>
      <c r="H149" s="20">
        <f t="shared" si="5"/>
        <v>2259564422</v>
      </c>
    </row>
    <row r="150" spans="3:8" x14ac:dyDescent="0.25">
      <c r="C150" s="1" t="s">
        <v>263</v>
      </c>
      <c r="E150" s="15" t="s">
        <v>265</v>
      </c>
      <c r="F150" s="15" t="s">
        <v>32</v>
      </c>
      <c r="G150" s="60">
        <f t="shared" si="6"/>
        <v>4.2133230801451371E-2</v>
      </c>
      <c r="H150" s="20">
        <f t="shared" si="5"/>
        <v>124395140</v>
      </c>
    </row>
    <row r="151" spans="3:8" x14ac:dyDescent="0.25">
      <c r="C151" s="1" t="s">
        <v>265</v>
      </c>
      <c r="E151" s="15" t="s">
        <v>266</v>
      </c>
      <c r="F151" s="56" t="s">
        <v>21</v>
      </c>
      <c r="G151" s="60">
        <f t="shared" si="6"/>
        <v>3.3628847825496891E-3</v>
      </c>
      <c r="H151" s="20">
        <f t="shared" si="5"/>
        <v>9928660</v>
      </c>
    </row>
    <row r="152" spans="3:8" x14ac:dyDescent="0.25">
      <c r="C152" s="1" t="s">
        <v>266</v>
      </c>
      <c r="E152" s="15" t="s">
        <v>263</v>
      </c>
      <c r="F152" s="15" t="s">
        <v>36</v>
      </c>
      <c r="G152" s="60">
        <f t="shared" si="6"/>
        <v>5.7235306187490974E-2</v>
      </c>
      <c r="H152" s="20">
        <f t="shared" si="5"/>
        <v>168982862</v>
      </c>
    </row>
    <row r="153" spans="3:8" x14ac:dyDescent="0.25">
      <c r="C153" s="1" t="s">
        <v>263</v>
      </c>
      <c r="E153" s="15" t="s">
        <v>266</v>
      </c>
      <c r="F153" s="15" t="s">
        <v>139</v>
      </c>
      <c r="G153" s="60">
        <f t="shared" si="6"/>
        <v>3.4479030739674433E-4</v>
      </c>
      <c r="H153" s="20">
        <f t="shared" si="5"/>
        <v>1017967</v>
      </c>
    </row>
    <row r="154" spans="3:8" x14ac:dyDescent="0.25">
      <c r="C154" s="1" t="s">
        <v>266</v>
      </c>
      <c r="E154" s="15" t="s">
        <v>263</v>
      </c>
      <c r="F154" s="15" t="s">
        <v>275</v>
      </c>
      <c r="G154" s="60">
        <f t="shared" si="6"/>
        <v>0</v>
      </c>
      <c r="H154" s="20">
        <f t="shared" si="5"/>
        <v>0</v>
      </c>
    </row>
    <row r="155" spans="3:8" x14ac:dyDescent="0.25">
      <c r="C155" s="1" t="s">
        <v>263</v>
      </c>
      <c r="G155" s="61">
        <f>SUM(G145:G154)</f>
        <v>0.93908859237063902</v>
      </c>
      <c r="H155" s="62">
        <f>SUM(H145:H154)</f>
        <v>2772587212</v>
      </c>
    </row>
    <row r="156" spans="3:8" x14ac:dyDescent="0.25">
      <c r="H156" s="59">
        <f>+H155-F105</f>
        <v>0</v>
      </c>
    </row>
    <row r="160" spans="3:8" x14ac:dyDescent="0.25">
      <c r="F160" s="2"/>
    </row>
    <row r="161" spans="6:6" x14ac:dyDescent="0.25">
      <c r="F161" s="2"/>
    </row>
    <row r="162" spans="6:6" x14ac:dyDescent="0.25">
      <c r="F162" s="2"/>
    </row>
    <row r="163" spans="6:6" x14ac:dyDescent="0.25">
      <c r="F163" s="2"/>
    </row>
    <row r="164" spans="6:6" x14ac:dyDescent="0.25">
      <c r="F164" s="2"/>
    </row>
    <row r="165" spans="6:6" x14ac:dyDescent="0.25">
      <c r="F165" s="2"/>
    </row>
    <row r="166" spans="6:6" x14ac:dyDescent="0.25">
      <c r="F166" s="2"/>
    </row>
  </sheetData>
  <pageMargins left="0.7" right="0.7" top="0.75" bottom="0.75" header="0.3" footer="0.3"/>
  <pageSetup scale="41" orientation="portrait" horizontalDpi="4294967295" verticalDpi="4294967295" r:id="rId1"/>
  <rowBreaks count="1" manualBreakCount="1">
    <brk id="108" min="1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</vt:lpstr>
      <vt:lpstr>Port_C1!Print_Area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2024-04-03T11:46:03Z</dcterms:created>
  <dcterms:modified xsi:type="dcterms:W3CDTF">2024-04-03T11:46:12Z</dcterms:modified>
</cp:coreProperties>
</file>