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13. March 2024\8. Website Upload- Monthly Portfolio\"/>
    </mc:Choice>
  </mc:AlternateContent>
  <xr:revisionPtr revIDLastSave="0" documentId="8_{AD75CF62-3004-4DD2-A7DA-D3C9C8398F8F}" xr6:coauthVersionLast="47" xr6:coauthVersionMax="47" xr10:uidLastSave="{00000000-0000-0000-0000-000000000000}"/>
  <bookViews>
    <workbookView xWindow="-120" yWindow="-120" windowWidth="20730" windowHeight="11160" xr2:uid="{D0C9B48A-3E0C-47D1-B711-2EAEEFED59BE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F77" i="1"/>
  <c r="F76" i="1"/>
  <c r="F75" i="1"/>
  <c r="F74" i="1"/>
  <c r="G74" i="1" s="1"/>
  <c r="F73" i="1"/>
  <c r="G73" i="1" s="1"/>
  <c r="F72" i="1"/>
  <c r="F71" i="1"/>
  <c r="G71" i="1" s="1"/>
  <c r="F70" i="1"/>
  <c r="F68" i="1"/>
  <c r="F67" i="1"/>
  <c r="F69" i="1" s="1"/>
  <c r="F51" i="1"/>
  <c r="F53" i="1" s="1"/>
  <c r="F41" i="1"/>
  <c r="G36" i="1" l="1"/>
  <c r="G28" i="1"/>
  <c r="G20" i="1"/>
  <c r="G12" i="1"/>
  <c r="G51" i="1"/>
  <c r="G35" i="1"/>
  <c r="G27" i="1"/>
  <c r="G19" i="1"/>
  <c r="G11" i="1"/>
  <c r="G33" i="1"/>
  <c r="G9" i="1"/>
  <c r="G34" i="1"/>
  <c r="G26" i="1"/>
  <c r="G18" i="1"/>
  <c r="G10" i="1"/>
  <c r="G49" i="1"/>
  <c r="G25" i="1"/>
  <c r="G17" i="1"/>
  <c r="G76" i="1"/>
  <c r="G72" i="1"/>
  <c r="G45" i="1"/>
  <c r="G32" i="1"/>
  <c r="G24" i="1"/>
  <c r="G16" i="1"/>
  <c r="G8" i="1"/>
  <c r="G41" i="1"/>
  <c r="G31" i="1"/>
  <c r="G23" i="1"/>
  <c r="G15" i="1"/>
  <c r="G7" i="1"/>
  <c r="G40" i="1"/>
  <c r="G29" i="1"/>
  <c r="G21" i="1"/>
  <c r="G13" i="1"/>
  <c r="G30" i="1"/>
  <c r="G22" i="1"/>
  <c r="G14" i="1"/>
  <c r="G75" i="1"/>
  <c r="G69" i="1"/>
  <c r="G68" i="1"/>
  <c r="G77" i="1"/>
  <c r="G70" i="1"/>
  <c r="G78" i="1"/>
  <c r="G67" i="1"/>
</calcChain>
</file>

<file path=xl/sharedStrings.xml><?xml version="1.0" encoding="utf-8"?>
<sst xmlns="http://schemas.openxmlformats.org/spreadsheetml/2006/main" count="171" uniqueCount="122">
  <si>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</si>
  <si>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</si>
  <si>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</si>
  <si>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</si>
  <si>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</si>
  <si>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</si>
  <si>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31-03-2024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</si>
  <si>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</si>
  <si>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</si>
  <si>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</si>
  <si>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</si>
  <si>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</si>
  <si>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</si>
  <si>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</si>
  <si>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IN0020170042</t>
  </si>
  <si>
    <t>6.68% GOI 17-Sept-2031</t>
  </si>
  <si>
    <t>CGS</t>
  </si>
  <si>
    <t>IN0020210020</t>
  </si>
  <si>
    <t>6.64% GOI 16-june-2035</t>
  </si>
  <si>
    <t>IN0020210152</t>
  </si>
  <si>
    <t>06.67 GOI 15 DEC- 2035</t>
  </si>
  <si>
    <t>IN0020120062</t>
  </si>
  <si>
    <t>8.30% GOI 31-Dec-2042</t>
  </si>
  <si>
    <t>IN0020210202</t>
  </si>
  <si>
    <t>6.95% GOI 16-DEC-2061</t>
  </si>
  <si>
    <t>IN0020210194</t>
  </si>
  <si>
    <t>6.99% GOI 15-DEC-2051</t>
  </si>
  <si>
    <t>IN0020220011</t>
  </si>
  <si>
    <t>7.10 GS 18.04.2029</t>
  </si>
  <si>
    <t>IN000929C041</t>
  </si>
  <si>
    <t>0% Strip GOI  19-09-2029</t>
  </si>
  <si>
    <t>IN000330C059</t>
  </si>
  <si>
    <t>0% Strip GOI 12-03-2030</t>
  </si>
  <si>
    <t>IN000929C058</t>
  </si>
  <si>
    <t>Gsec Strip 12-09-2029</t>
  </si>
  <si>
    <t>IN0020230051</t>
  </si>
  <si>
    <t>7.30 GS 19.06.2053</t>
  </si>
  <si>
    <t>IN0020230077</t>
  </si>
  <si>
    <t>7.18 GS 24.07.2037</t>
  </si>
  <si>
    <t>IN0020230044</t>
  </si>
  <si>
    <t>7.25 GS 12.06.2063</t>
  </si>
  <si>
    <t>IN0020230085</t>
  </si>
  <si>
    <t>7.18 GS 14.08.2033</t>
  </si>
  <si>
    <t>IN0020200245</t>
  </si>
  <si>
    <t>6.22% GOI 2035 (16-Mar-2035)</t>
  </si>
  <si>
    <t>IN0020200153</t>
  </si>
  <si>
    <t>05.77% GOI 03-Aug-2030</t>
  </si>
  <si>
    <t>IN0020190040</t>
  </si>
  <si>
    <t>7.69% GOI 17.06.2043</t>
  </si>
  <si>
    <t>IN0020190024</t>
  </si>
  <si>
    <t>7.62% GS 2039 (15-09-2039)</t>
  </si>
  <si>
    <t>IN0020150077</t>
  </si>
  <si>
    <t>7.72% GOI 26.10.2055.</t>
  </si>
  <si>
    <t>IN0020070044</t>
  </si>
  <si>
    <t>8.32% GS 02.08.2032</t>
  </si>
  <si>
    <t>IN0020150051</t>
  </si>
  <si>
    <t>7.73% GS  MD 19/12/2034</t>
  </si>
  <si>
    <t>IN2220200264</t>
  </si>
  <si>
    <t>6.63% MAHARASHTRA SDL 14-OCT-2030</t>
  </si>
  <si>
    <t>SDL</t>
  </si>
  <si>
    <t>IN4520180204</t>
  </si>
  <si>
    <t>8.38% Telangana SDL 2049</t>
  </si>
  <si>
    <t>IN1920230142</t>
  </si>
  <si>
    <t>7.64 KA SDL 20.12.2039</t>
  </si>
  <si>
    <t>IN001243P014</t>
  </si>
  <si>
    <t>Gsec Strip 23-12-2043</t>
  </si>
  <si>
    <t>IN2220230121</t>
  </si>
  <si>
    <t>7.47 MH SDL 13.09.2034</t>
  </si>
  <si>
    <t>IN2220230162</t>
  </si>
  <si>
    <t>7.70 MH SDL 15.11.2034</t>
  </si>
  <si>
    <t>IN000335C025</t>
  </si>
  <si>
    <t>Gsec Strip 15-03-2035</t>
  </si>
  <si>
    <t>IN3320230359</t>
  </si>
  <si>
    <t>7.48 UP SDL 22.03.2044</t>
  </si>
  <si>
    <t>IN0020230101</t>
  </si>
  <si>
    <t>7.37 GS 23.10.2028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</si>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</sst>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horizontal="left"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43999895-97AF-444F-A74C-B541D6FB8351}"/>
    <cellStyle name="Comma 3" xfId="4" xr:uid="{A7E1AFFF-EC80-45E0-BC3F-21FDDDDB1B82}"/>
    <cellStyle name="Normal" xfId="0" builtinId="0"/>
    <cellStyle name="Normal 2" xfId="2" xr:uid="{EDEACA0E-9163-47A8-BD4B-A734421767E0}"/>
    <cellStyle name="Percent" xfId="1" builtinId="5"/>
    <cellStyle name="Percent 2" xfId="5" xr:uid="{6E039901-4B84-4D40-8420-F4AF9424684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C892A0-CC36-4BB6-8E0A-9667DB5F28AD}" name="Table1345676857891015" displayName="Table1345676857891015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C30ED461-B796-4217-AADB-B563773FC6B4}" name="ISIN No." dataDxfId="6"/>
    <tableColumn id="2" xr3:uid="{B7357929-ACFB-4B57-8FE0-999E5AEA2EB4}" name="Name of the Instrument" dataDxfId="5"/>
    <tableColumn id="3" xr3:uid="{DEE8CC8D-ED80-4BA5-932E-6BA1B9FA6C09}" name="Industry " dataDxfId="4"/>
    <tableColumn id="4" xr3:uid="{20994953-314C-42C8-A77A-DB9360D498CC}" name="Quantity" dataDxfId="3"/>
    <tableColumn id="5" xr3:uid="{693B29A0-FD0C-403D-9398-50A25E2B24F7}" name="Market Value" dataDxfId="2"/>
    <tableColumn id="6" xr3:uid="{0938E6A4-ABC5-41B2-AFF1-BC18C8017C9E}" name="% of Portfolio" dataDxfId="1" dataCellStyle="Percent">
      <calculatedColumnFormula>+F7/$F$53</calculatedColumnFormula>
    </tableColumn>
    <tableColumn id="7" xr3:uid="{F2DE886E-62AC-4BBB-ABCA-32658DE2C958}" name="Ratings" dataDxfId="0">
      <calculatedColumnFormula>VLOOKUP(Table1345676857891015[[#This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9FF49-2D68-4C67-97AF-4B5573413357}">
  <sheetPr>
    <tabColor rgb="FF7030A0"/>
  </sheetPr>
  <dimension ref="A2:H89"/>
  <sheetViews>
    <sheetView showGridLines="0" tabSelected="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36700</v>
      </c>
      <c r="F7" s="16">
        <v>3590783.05</v>
      </c>
      <c r="G7" s="17">
        <f t="shared" ref="G7:G36" si="0">+F7/$F$53</f>
        <v>1.3526730829146509E-2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3500</v>
      </c>
      <c r="F8" s="16">
        <v>337750.35</v>
      </c>
      <c r="G8" s="17">
        <f t="shared" si="0"/>
        <v>1.2723291851063025E-3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160000</v>
      </c>
      <c r="F9" s="16">
        <v>15472048</v>
      </c>
      <c r="G9" s="17">
        <f t="shared" si="0"/>
        <v>5.828428667436051E-2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50000</v>
      </c>
      <c r="F10" s="16">
        <v>5623650</v>
      </c>
      <c r="G10" s="17">
        <f t="shared" si="0"/>
        <v>2.1184682774786343E-2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56400</v>
      </c>
      <c r="F11" s="16">
        <v>5519337.8399999999</v>
      </c>
      <c r="G11" s="17">
        <f t="shared" si="0"/>
        <v>2.0791731574204379E-2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80000</v>
      </c>
      <c r="F12" s="16">
        <v>7888816</v>
      </c>
      <c r="G12" s="17">
        <f t="shared" si="0"/>
        <v>2.9717721484917962E-2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130000</v>
      </c>
      <c r="F13" s="16">
        <v>13024037</v>
      </c>
      <c r="G13" s="17">
        <f t="shared" si="0"/>
        <v>4.9062458064082937E-2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13000</v>
      </c>
      <c r="F14" s="16">
        <v>889812.3</v>
      </c>
      <c r="G14" s="17">
        <f t="shared" si="0"/>
        <v>3.3519851528105446E-3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48000</v>
      </c>
      <c r="F15" s="16">
        <v>3175915.2</v>
      </c>
      <c r="G15" s="17">
        <f t="shared" si="0"/>
        <v>1.1963894629221613E-2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240000</v>
      </c>
      <c r="F16" s="16">
        <v>16449840</v>
      </c>
      <c r="G16" s="17">
        <f t="shared" si="0"/>
        <v>6.1967697508911714E-2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240000</v>
      </c>
      <c r="F17" s="16">
        <v>24522000</v>
      </c>
      <c r="G17" s="17">
        <f t="shared" si="0"/>
        <v>9.2376088661867417E-2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70000</v>
      </c>
      <c r="F18" s="16">
        <v>7053102</v>
      </c>
      <c r="G18" s="17">
        <f t="shared" si="0"/>
        <v>2.6569528410945044E-2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285000</v>
      </c>
      <c r="F19" s="16">
        <v>28909345.5</v>
      </c>
      <c r="G19" s="17">
        <f t="shared" si="0"/>
        <v>0.10890352593852695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340000</v>
      </c>
      <c r="F20" s="16">
        <v>34290326</v>
      </c>
      <c r="G20" s="17">
        <f t="shared" si="0"/>
        <v>0.12917405573853427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74600</v>
      </c>
      <c r="F21" s="16">
        <v>6978822.54</v>
      </c>
      <c r="G21" s="17">
        <f t="shared" si="0"/>
        <v>2.6289712491251886E-2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30000</v>
      </c>
      <c r="F22" s="16">
        <v>2805858</v>
      </c>
      <c r="G22" s="17">
        <f t="shared" si="0"/>
        <v>1.0569863281160182E-2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10000</v>
      </c>
      <c r="F23" s="16">
        <v>1063039</v>
      </c>
      <c r="G23" s="17">
        <f t="shared" si="0"/>
        <v>4.0045422443121632E-3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10000</v>
      </c>
      <c r="F24" s="16">
        <v>1050967</v>
      </c>
      <c r="G24" s="17">
        <f t="shared" si="0"/>
        <v>3.959066176196754E-3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7000</v>
      </c>
      <c r="F25" s="16">
        <v>751589.3</v>
      </c>
      <c r="G25" s="17">
        <f t="shared" si="0"/>
        <v>2.8312894467870022E-3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76000</v>
      </c>
      <c r="F26" s="16">
        <v>8178892</v>
      </c>
      <c r="G26" s="17">
        <f t="shared" si="0"/>
        <v>3.0810458060021129E-2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49400</v>
      </c>
      <c r="F27" s="16">
        <v>5167002.88</v>
      </c>
      <c r="G27" s="17">
        <f t="shared" si="0"/>
        <v>1.9464461143422408E-2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59</v>
      </c>
      <c r="E28" s="16">
        <v>20000</v>
      </c>
      <c r="F28" s="16">
        <v>1925262</v>
      </c>
      <c r="G28" s="17">
        <f t="shared" si="0"/>
        <v>7.252596574884764E-3</v>
      </c>
      <c r="H28" s="18"/>
    </row>
    <row r="29" spans="1:8" x14ac:dyDescent="0.25">
      <c r="A29" s="13"/>
      <c r="B29" s="14" t="s">
        <v>60</v>
      </c>
      <c r="C29" s="15" t="s">
        <v>61</v>
      </c>
      <c r="D29" s="15" t="s">
        <v>59</v>
      </c>
      <c r="E29" s="16">
        <v>10000</v>
      </c>
      <c r="F29" s="16">
        <v>1112568</v>
      </c>
      <c r="G29" s="17">
        <f t="shared" si="0"/>
        <v>4.1911214505487527E-3</v>
      </c>
      <c r="H29" s="18"/>
    </row>
    <row r="30" spans="1:8" x14ac:dyDescent="0.25">
      <c r="A30" s="13"/>
      <c r="B30" s="14" t="s">
        <v>62</v>
      </c>
      <c r="C30" s="15" t="s">
        <v>63</v>
      </c>
      <c r="D30" s="15" t="s">
        <v>59</v>
      </c>
      <c r="E30" s="16">
        <v>50000</v>
      </c>
      <c r="F30" s="16">
        <v>5122235</v>
      </c>
      <c r="G30" s="17">
        <f t="shared" si="0"/>
        <v>1.9295817409139566E-2</v>
      </c>
      <c r="H30" s="18"/>
    </row>
    <row r="31" spans="1:8" x14ac:dyDescent="0.25">
      <c r="A31" s="13"/>
      <c r="B31" s="14" t="s">
        <v>64</v>
      </c>
      <c r="C31" s="15" t="s">
        <v>65</v>
      </c>
      <c r="D31" s="15" t="s">
        <v>16</v>
      </c>
      <c r="E31" s="16">
        <v>400000</v>
      </c>
      <c r="F31" s="16">
        <v>10112520</v>
      </c>
      <c r="G31" s="17">
        <f t="shared" si="0"/>
        <v>3.8094569941885141E-2</v>
      </c>
      <c r="H31" s="18"/>
    </row>
    <row r="32" spans="1:8" x14ac:dyDescent="0.25">
      <c r="A32" s="13"/>
      <c r="B32" s="14" t="s">
        <v>66</v>
      </c>
      <c r="C32" s="15" t="s">
        <v>67</v>
      </c>
      <c r="D32" s="15" t="s">
        <v>59</v>
      </c>
      <c r="E32" s="16">
        <v>100000</v>
      </c>
      <c r="F32" s="16">
        <v>10068670</v>
      </c>
      <c r="G32" s="17">
        <f t="shared" si="0"/>
        <v>3.7929383925743604E-2</v>
      </c>
      <c r="H32" s="18"/>
    </row>
    <row r="33" spans="1:8" x14ac:dyDescent="0.25">
      <c r="A33" s="13"/>
      <c r="B33" s="14" t="s">
        <v>68</v>
      </c>
      <c r="C33" s="15" t="s">
        <v>69</v>
      </c>
      <c r="D33" s="15" t="s">
        <v>59</v>
      </c>
      <c r="E33" s="16">
        <v>100000</v>
      </c>
      <c r="F33" s="16">
        <v>10236140</v>
      </c>
      <c r="G33" s="17">
        <f t="shared" si="0"/>
        <v>3.8560255125817122E-2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16</v>
      </c>
      <c r="E34" s="16">
        <v>59500</v>
      </c>
      <c r="F34" s="16">
        <v>2763507.25</v>
      </c>
      <c r="G34" s="17">
        <f t="shared" si="0"/>
        <v>1.0410325044601314E-2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59</v>
      </c>
      <c r="E35" s="16">
        <v>100000</v>
      </c>
      <c r="F35" s="16">
        <v>10138460</v>
      </c>
      <c r="G35" s="17">
        <f t="shared" si="0"/>
        <v>3.8192287735698403E-2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16</v>
      </c>
      <c r="E36" s="16">
        <v>100000</v>
      </c>
      <c r="F36" s="16">
        <v>10121990</v>
      </c>
      <c r="G36" s="17">
        <f t="shared" si="0"/>
        <v>3.8130244094059837E-2</v>
      </c>
      <c r="H36" s="18"/>
    </row>
    <row r="37" spans="1:8" x14ac:dyDescent="0.25">
      <c r="A37" s="13"/>
      <c r="B37" s="19"/>
      <c r="C37" s="15"/>
      <c r="D37" s="15"/>
      <c r="E37" s="16"/>
      <c r="F37" s="16"/>
      <c r="G37" s="17"/>
      <c r="H37" s="18"/>
    </row>
    <row r="38" spans="1:8" outlineLevel="1" x14ac:dyDescent="0.25">
      <c r="A38" s="13"/>
      <c r="B38" s="14"/>
      <c r="C38" s="15"/>
      <c r="D38" s="15"/>
      <c r="E38" s="16"/>
      <c r="F38" s="16"/>
      <c r="G38" s="17"/>
      <c r="H38" s="20"/>
    </row>
    <row r="39" spans="1:8" x14ac:dyDescent="0.25">
      <c r="B39" s="21"/>
      <c r="C39" s="22"/>
      <c r="D39" s="22"/>
      <c r="E39" s="23"/>
      <c r="F39" s="24"/>
      <c r="G39" s="25"/>
      <c r="H39" s="20"/>
    </row>
    <row r="40" spans="1:8" x14ac:dyDescent="0.25">
      <c r="B40" s="21"/>
      <c r="C40" s="22"/>
      <c r="D40" s="22"/>
      <c r="E40" s="23"/>
      <c r="F40" s="24"/>
      <c r="G40" s="25">
        <f>+F40/$F$53</f>
        <v>0</v>
      </c>
      <c r="H40" s="20"/>
    </row>
    <row r="41" spans="1:8" x14ac:dyDescent="0.25">
      <c r="B41" s="22"/>
      <c r="C41" s="22" t="s">
        <v>76</v>
      </c>
      <c r="D41" s="22"/>
      <c r="E41" s="26"/>
      <c r="F41" s="27">
        <f>SUM(F7:F40)</f>
        <v>254344286.21000001</v>
      </c>
      <c r="G41" s="28">
        <f>+F41/$F$53</f>
        <v>0.95813271077295259</v>
      </c>
      <c r="H41" s="29"/>
    </row>
    <row r="43" spans="1:8" x14ac:dyDescent="0.25">
      <c r="A43" s="30" t="s">
        <v>77</v>
      </c>
      <c r="B43" s="31"/>
      <c r="C43" s="31" t="s">
        <v>78</v>
      </c>
      <c r="D43" s="31"/>
      <c r="E43" s="31"/>
      <c r="F43" s="31" t="s">
        <v>11</v>
      </c>
      <c r="G43" s="32" t="s">
        <v>12</v>
      </c>
      <c r="H43" s="31" t="s">
        <v>13</v>
      </c>
    </row>
    <row r="44" spans="1:8" x14ac:dyDescent="0.25">
      <c r="B44" s="33"/>
      <c r="C44" s="22" t="s">
        <v>79</v>
      </c>
      <c r="D44" s="15"/>
      <c r="E44" s="34"/>
      <c r="F44" s="35" t="s">
        <v>80</v>
      </c>
      <c r="G44" s="28">
        <v>0</v>
      </c>
      <c r="H44" s="15"/>
    </row>
    <row r="45" spans="1:8" x14ac:dyDescent="0.25">
      <c r="B45" s="33" t="s">
        <v>81</v>
      </c>
      <c r="C45" s="22" t="s">
        <v>82</v>
      </c>
      <c r="D45" s="22"/>
      <c r="E45" s="26"/>
      <c r="F45" s="16">
        <v>15644418.67</v>
      </c>
      <c r="G45" s="28">
        <f>+F45/$F$53</f>
        <v>5.8933619040995595E-2</v>
      </c>
      <c r="H45" s="15"/>
    </row>
    <row r="46" spans="1:8" x14ac:dyDescent="0.25">
      <c r="B46" s="33"/>
      <c r="C46" s="22" t="s">
        <v>83</v>
      </c>
      <c r="D46" s="15"/>
      <c r="E46" s="34"/>
      <c r="F46" s="26" t="s">
        <v>80</v>
      </c>
      <c r="G46" s="28">
        <v>0</v>
      </c>
      <c r="H46" s="15"/>
    </row>
    <row r="47" spans="1:8" x14ac:dyDescent="0.25">
      <c r="A47" s="36" t="s">
        <v>84</v>
      </c>
      <c r="B47" s="33"/>
      <c r="C47" s="22" t="s">
        <v>85</v>
      </c>
      <c r="D47" s="15"/>
      <c r="E47" s="34"/>
      <c r="F47" s="26" t="s">
        <v>80</v>
      </c>
      <c r="G47" s="28">
        <v>0</v>
      </c>
      <c r="H47" s="15"/>
    </row>
    <row r="48" spans="1:8" x14ac:dyDescent="0.25">
      <c r="B48" s="33"/>
      <c r="C48" s="22" t="s">
        <v>86</v>
      </c>
      <c r="D48" s="15"/>
      <c r="E48" s="34"/>
      <c r="F48" s="26" t="s">
        <v>80</v>
      </c>
      <c r="G48" s="28">
        <v>0</v>
      </c>
      <c r="H48" s="15"/>
    </row>
    <row r="49" spans="1:8" x14ac:dyDescent="0.25">
      <c r="B49" s="15" t="s">
        <v>84</v>
      </c>
      <c r="C49" s="15" t="s">
        <v>87</v>
      </c>
      <c r="D49" s="15"/>
      <c r="E49" s="34"/>
      <c r="F49" s="16">
        <v>-4530399</v>
      </c>
      <c r="G49" s="28">
        <f>+F49/$F$53</f>
        <v>-1.7066329813948108E-2</v>
      </c>
      <c r="H49" s="15"/>
    </row>
    <row r="50" spans="1:8" x14ac:dyDescent="0.25">
      <c r="B50" s="33"/>
      <c r="C50" s="15"/>
      <c r="D50" s="15"/>
      <c r="E50" s="34"/>
      <c r="F50" s="35"/>
      <c r="G50" s="28"/>
      <c r="H50" s="15"/>
    </row>
    <row r="51" spans="1:8" x14ac:dyDescent="0.25">
      <c r="B51" s="33"/>
      <c r="C51" s="15" t="s">
        <v>88</v>
      </c>
      <c r="D51" s="15"/>
      <c r="E51" s="34"/>
      <c r="F51" s="37">
        <f>SUM(F44:F50)</f>
        <v>11114019.67</v>
      </c>
      <c r="G51" s="28">
        <f>+F51/$F$53</f>
        <v>4.1867289227047487E-2</v>
      </c>
      <c r="H51" s="15"/>
    </row>
    <row r="52" spans="1:8" x14ac:dyDescent="0.25">
      <c r="B52" s="33"/>
      <c r="C52" s="15"/>
      <c r="D52" s="15"/>
      <c r="E52" s="34"/>
      <c r="F52" s="37"/>
      <c r="G52" s="28"/>
      <c r="H52" s="15"/>
    </row>
    <row r="53" spans="1:8" x14ac:dyDescent="0.25">
      <c r="B53" s="38"/>
      <c r="C53" s="39" t="s">
        <v>89</v>
      </c>
      <c r="D53" s="40"/>
      <c r="E53" s="41"/>
      <c r="F53" s="41">
        <f>+F51+F41</f>
        <v>265458305.88</v>
      </c>
      <c r="G53" s="42">
        <v>1</v>
      </c>
      <c r="H53" s="15"/>
    </row>
    <row r="54" spans="1:8" x14ac:dyDescent="0.25">
      <c r="F54" s="43"/>
    </row>
    <row r="55" spans="1:8" x14ac:dyDescent="0.25">
      <c r="C55" s="22" t="s">
        <v>90</v>
      </c>
      <c r="D55" s="44">
        <v>16.84</v>
      </c>
      <c r="F55" s="4">
        <v>0</v>
      </c>
    </row>
    <row r="56" spans="1:8" x14ac:dyDescent="0.25">
      <c r="C56" s="22" t="s">
        <v>91</v>
      </c>
      <c r="D56" s="44">
        <v>8.74</v>
      </c>
    </row>
    <row r="57" spans="1:8" x14ac:dyDescent="0.25">
      <c r="C57" s="22" t="s">
        <v>92</v>
      </c>
      <c r="D57" s="44">
        <v>7.26</v>
      </c>
    </row>
    <row r="58" spans="1:8" x14ac:dyDescent="0.25">
      <c r="A58" s="30" t="s">
        <v>93</v>
      </c>
      <c r="C58" s="22" t="s">
        <v>94</v>
      </c>
      <c r="D58" s="45">
        <v>16.3202</v>
      </c>
    </row>
    <row r="59" spans="1:8" x14ac:dyDescent="0.25">
      <c r="C59" s="22" t="s">
        <v>95</v>
      </c>
      <c r="D59" s="45">
        <v>16.173400000000001</v>
      </c>
    </row>
    <row r="60" spans="1:8" x14ac:dyDescent="0.25">
      <c r="C60" s="22" t="s">
        <v>96</v>
      </c>
      <c r="D60" s="46">
        <v>0</v>
      </c>
    </row>
    <row r="61" spans="1:8" x14ac:dyDescent="0.25">
      <c r="C61" s="22" t="s">
        <v>97</v>
      </c>
      <c r="D61" s="47">
        <v>0</v>
      </c>
    </row>
    <row r="62" spans="1:8" x14ac:dyDescent="0.25">
      <c r="C62" s="22" t="s">
        <v>98</v>
      </c>
      <c r="D62" s="47">
        <v>0</v>
      </c>
      <c r="F62" s="43"/>
      <c r="G62" s="48"/>
    </row>
    <row r="63" spans="1:8" x14ac:dyDescent="0.25">
      <c r="B63" s="49"/>
      <c r="C63" s="13"/>
    </row>
    <row r="64" spans="1:8" x14ac:dyDescent="0.25">
      <c r="F64" s="4"/>
    </row>
    <row r="65" spans="1:8" x14ac:dyDescent="0.25">
      <c r="A65" s="1" t="s">
        <v>16</v>
      </c>
      <c r="C65" s="31" t="s">
        <v>99</v>
      </c>
      <c r="D65" s="31"/>
      <c r="E65" s="31"/>
      <c r="F65" s="31"/>
      <c r="G65" s="32"/>
      <c r="H65" s="31"/>
    </row>
    <row r="66" spans="1:8" x14ac:dyDescent="0.25">
      <c r="A66" s="15" t="s">
        <v>59</v>
      </c>
      <c r="C66" s="31" t="s">
        <v>100</v>
      </c>
      <c r="D66" s="31"/>
      <c r="E66" s="31"/>
      <c r="F66" s="31" t="s">
        <v>11</v>
      </c>
      <c r="G66" s="32" t="s">
        <v>12</v>
      </c>
      <c r="H66" s="31" t="s">
        <v>13</v>
      </c>
    </row>
    <row r="67" spans="1:8" x14ac:dyDescent="0.25">
      <c r="C67" s="22" t="s">
        <v>101</v>
      </c>
      <c r="D67" s="15"/>
      <c r="E67" s="34"/>
      <c r="F67" s="50">
        <f>SUMIF(Table1345676857891015[[Industry ]],A65,Table1345676857891015[Market Value])</f>
        <v>215740951.21000001</v>
      </c>
      <c r="G67" s="51">
        <f>+F67/$F$53</f>
        <v>0.81271124855112031</v>
      </c>
      <c r="H67" s="15"/>
    </row>
    <row r="68" spans="1:8" x14ac:dyDescent="0.25">
      <c r="C68" s="15" t="s">
        <v>102</v>
      </c>
      <c r="D68" s="15"/>
      <c r="E68" s="34"/>
      <c r="F68" s="50">
        <f>SUMIF(Table1345676857891015[[Industry ]],A66,Table1345676857891015[Market Value])</f>
        <v>38603335</v>
      </c>
      <c r="G68" s="51">
        <f>+F68/$F$53</f>
        <v>0.14542146222183222</v>
      </c>
      <c r="H68" s="15"/>
    </row>
    <row r="69" spans="1:8" x14ac:dyDescent="0.25">
      <c r="C69" s="52" t="s">
        <v>103</v>
      </c>
      <c r="D69" s="15"/>
      <c r="E69" s="34"/>
      <c r="F69" s="50">
        <f>SUM(F67:F68)</f>
        <v>254344286.21000001</v>
      </c>
      <c r="G69" s="51">
        <f>+F69/$F$53</f>
        <v>0.95813271077295259</v>
      </c>
      <c r="H69" s="15"/>
    </row>
    <row r="70" spans="1:8" hidden="1" x14ac:dyDescent="0.25">
      <c r="C70" s="15" t="s">
        <v>104</v>
      </c>
      <c r="D70" s="15"/>
      <c r="E70" s="34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C71" s="15" t="s">
        <v>105</v>
      </c>
      <c r="D71" s="15"/>
      <c r="E71" s="34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C72" s="15" t="s">
        <v>106</v>
      </c>
      <c r="D72" s="15"/>
      <c r="E72" s="34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C73" s="15" t="s">
        <v>107</v>
      </c>
      <c r="D73" s="15"/>
      <c r="E73" s="34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C74" s="15" t="s">
        <v>108</v>
      </c>
      <c r="D74" s="15"/>
      <c r="E74" s="34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C75" s="15" t="s">
        <v>109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110</v>
      </c>
      <c r="D76" s="15"/>
      <c r="E76" s="34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C77" s="15" t="s">
        <v>111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112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81" spans="5:8" x14ac:dyDescent="0.25">
      <c r="E81" s="15" t="s">
        <v>113</v>
      </c>
      <c r="F81" s="15" t="s">
        <v>114</v>
      </c>
      <c r="G81" s="7">
        <f t="shared" ref="G81:G88" si="3">SUMIF($H$7:$H$37,F81,$E$7:$E$37)</f>
        <v>0</v>
      </c>
      <c r="H81" s="53">
        <f t="shared" ref="H81:H88" si="4">SUMIF($H$7:$H$40,F81,$F$7:$F$40)</f>
        <v>0</v>
      </c>
    </row>
    <row r="82" spans="5:8" x14ac:dyDescent="0.25">
      <c r="E82" s="15" t="s">
        <v>113</v>
      </c>
      <c r="F82" s="15" t="s">
        <v>115</v>
      </c>
      <c r="G82" s="7">
        <f t="shared" si="3"/>
        <v>0</v>
      </c>
      <c r="H82" s="53">
        <f t="shared" si="4"/>
        <v>0</v>
      </c>
    </row>
    <row r="83" spans="5:8" x14ac:dyDescent="0.25">
      <c r="E83" s="15" t="s">
        <v>113</v>
      </c>
      <c r="F83" s="15" t="s">
        <v>116</v>
      </c>
      <c r="G83" s="7">
        <f t="shared" si="3"/>
        <v>0</v>
      </c>
      <c r="H83" s="53">
        <f t="shared" si="4"/>
        <v>0</v>
      </c>
    </row>
    <row r="84" spans="5:8" x14ac:dyDescent="0.25">
      <c r="E84" s="15" t="s">
        <v>105</v>
      </c>
      <c r="F84" s="15" t="s">
        <v>117</v>
      </c>
      <c r="G84" s="7">
        <f t="shared" si="3"/>
        <v>0</v>
      </c>
      <c r="H84" s="53">
        <f t="shared" si="4"/>
        <v>0</v>
      </c>
    </row>
    <row r="85" spans="5:8" x14ac:dyDescent="0.25">
      <c r="E85" s="15" t="s">
        <v>106</v>
      </c>
      <c r="F85" s="15" t="s">
        <v>118</v>
      </c>
      <c r="G85" s="7">
        <f t="shared" si="3"/>
        <v>0</v>
      </c>
      <c r="H85" s="53">
        <f t="shared" si="4"/>
        <v>0</v>
      </c>
    </row>
    <row r="86" spans="5:8" x14ac:dyDescent="0.25">
      <c r="E86" s="15" t="s">
        <v>113</v>
      </c>
      <c r="F86" s="15" t="s">
        <v>119</v>
      </c>
      <c r="G86" s="7">
        <f t="shared" si="3"/>
        <v>0</v>
      </c>
      <c r="H86" s="53">
        <f t="shared" si="4"/>
        <v>0</v>
      </c>
    </row>
    <row r="87" spans="5:8" x14ac:dyDescent="0.25">
      <c r="E87" s="15" t="s">
        <v>106</v>
      </c>
      <c r="F87" s="15" t="s">
        <v>120</v>
      </c>
      <c r="G87" s="7">
        <f t="shared" si="3"/>
        <v>0</v>
      </c>
      <c r="H87" s="53">
        <f t="shared" si="4"/>
        <v>0</v>
      </c>
    </row>
    <row r="88" spans="5:8" x14ac:dyDescent="0.25">
      <c r="E88" s="15" t="s">
        <v>113</v>
      </c>
      <c r="F88" s="15" t="s">
        <v>121</v>
      </c>
      <c r="G88" s="7">
        <f t="shared" si="3"/>
        <v>0</v>
      </c>
      <c r="H88" s="53">
        <f t="shared" si="4"/>
        <v>0</v>
      </c>
    </row>
    <row r="89" spans="5:8" x14ac:dyDescent="0.25">
      <c r="G89" s="7" t="s">
        <v>103</v>
      </c>
      <c r="H89" s="1" t="s">
        <v>103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2024-04-03T11:46:49Z</dcterms:created>
  <dcterms:modified xsi:type="dcterms:W3CDTF">2024-04-03T11:46:56Z</dcterms:modified>
</cp:coreProperties>
</file>