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5E678008-E2A8-4C66-8AED-3BD7B670C069}" xr6:coauthVersionLast="47" xr6:coauthVersionMax="47" xr10:uidLastSave="{00000000-0000-0000-0000-000000000000}"/>
  <bookViews>
    <workbookView xWindow="-120" yWindow="-120" windowWidth="20730" windowHeight="11160" xr2:uid="{DCF297FB-1C55-42ED-A0C6-4FC7FE6ECD3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H109" i="1"/>
  <c r="G109" i="1"/>
  <c r="H108" i="1"/>
  <c r="G108" i="1"/>
  <c r="H107" i="1"/>
  <c r="G107" i="1"/>
  <c r="H106" i="1"/>
  <c r="G106" i="1"/>
  <c r="H105" i="1"/>
  <c r="H104" i="1"/>
  <c r="G104" i="1"/>
  <c r="H103" i="1"/>
  <c r="H111" i="1" s="1"/>
  <c r="G103" i="1"/>
  <c r="F100" i="1"/>
  <c r="G100" i="1" s="1"/>
  <c r="F99" i="1"/>
  <c r="F98" i="1"/>
  <c r="F97" i="1"/>
  <c r="G97" i="1" s="1"/>
  <c r="F96" i="1"/>
  <c r="G96" i="1" s="1"/>
  <c r="F95" i="1"/>
  <c r="G95" i="1" s="1"/>
  <c r="F94" i="1"/>
  <c r="G94" i="1" s="1"/>
  <c r="F91" i="1"/>
  <c r="G91" i="1" s="1"/>
  <c r="F90" i="1"/>
  <c r="G90" i="1" s="1"/>
  <c r="F89" i="1"/>
  <c r="F92" i="1" s="1"/>
  <c r="F73" i="1"/>
  <c r="F75" i="1" s="1"/>
  <c r="F63" i="1"/>
  <c r="G60" i="1" l="1"/>
  <c r="G52" i="1"/>
  <c r="G44" i="1"/>
  <c r="G36" i="1"/>
  <c r="G28" i="1"/>
  <c r="G20" i="1"/>
  <c r="G12" i="1"/>
  <c r="G105" i="1"/>
  <c r="G111" i="1" s="1"/>
  <c r="G15" i="1"/>
  <c r="G53" i="1"/>
  <c r="G37" i="1"/>
  <c r="G21" i="1"/>
  <c r="G73" i="1"/>
  <c r="G59" i="1"/>
  <c r="G51" i="1"/>
  <c r="G43" i="1"/>
  <c r="G35" i="1"/>
  <c r="G27" i="1"/>
  <c r="G19" i="1"/>
  <c r="G11" i="1"/>
  <c r="G63" i="1"/>
  <c r="G55" i="1"/>
  <c r="G47" i="1"/>
  <c r="G39" i="1"/>
  <c r="G23" i="1"/>
  <c r="G58" i="1"/>
  <c r="G50" i="1"/>
  <c r="G42" i="1"/>
  <c r="G34" i="1"/>
  <c r="G26" i="1"/>
  <c r="G18" i="1"/>
  <c r="G10" i="1"/>
  <c r="G31" i="1"/>
  <c r="G61" i="1"/>
  <c r="G45" i="1"/>
  <c r="G13" i="1"/>
  <c r="G71" i="1"/>
  <c r="G57" i="1"/>
  <c r="G49" i="1"/>
  <c r="G41" i="1"/>
  <c r="G33" i="1"/>
  <c r="G25" i="1"/>
  <c r="G17" i="1"/>
  <c r="G9" i="1"/>
  <c r="G67" i="1"/>
  <c r="G56" i="1"/>
  <c r="G48" i="1"/>
  <c r="G40" i="1"/>
  <c r="G32" i="1"/>
  <c r="G24" i="1"/>
  <c r="G16" i="1"/>
  <c r="G8" i="1"/>
  <c r="G7" i="1"/>
  <c r="G29" i="1"/>
  <c r="G54" i="1"/>
  <c r="G46" i="1"/>
  <c r="G38" i="1"/>
  <c r="G30" i="1"/>
  <c r="G22" i="1"/>
  <c r="G14" i="1"/>
  <c r="G98" i="1"/>
  <c r="G99" i="1"/>
  <c r="G89" i="1"/>
  <c r="G92" i="1" s="1"/>
</calcChain>
</file>

<file path=xl/sharedStrings.xml><?xml version="1.0" encoding="utf-8"?>
<sst xmlns="http://schemas.openxmlformats.org/spreadsheetml/2006/main" count="221" uniqueCount="158">
  <si>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</si>
  <si>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</si>
  <si>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</si>
  <si>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</si>
  <si>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</si>
  <si>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</si>
  <si>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</si>
  <si>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</si>
  <si>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</si>
  <si>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</si>
  <si>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</si>
  <si>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</si>
  <si>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</si>
  <si>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</si>
  <si>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IN0020230044</t>
  </si>
  <si>
    <t>7.25 GS 12.06.2063</t>
  </si>
  <si>
    <t>CGS</t>
  </si>
  <si>
    <t>IN0020230085</t>
  </si>
  <si>
    <t>7.18 GS 14.08.2033</t>
  </si>
  <si>
    <t>IN0020230101</t>
  </si>
  <si>
    <t>7.37 GS 23.10.2028</t>
  </si>
  <si>
    <t>IN2020180021</t>
  </si>
  <si>
    <t>8.32% Kerala SDL 25-April-2030</t>
  </si>
  <si>
    <t>SDL</t>
  </si>
  <si>
    <t>IN0020060086</t>
  </si>
  <si>
    <t>8.28% GOI 15.02.2032</t>
  </si>
  <si>
    <t>IN0020150069</t>
  </si>
  <si>
    <t>7.59% GOI 20.03.2029</t>
  </si>
  <si>
    <t>IN0020040039</t>
  </si>
  <si>
    <t>7.50% GOI 10-Aug-2034</t>
  </si>
  <si>
    <t>IN0020070044</t>
  </si>
  <si>
    <t>8.32% GS 02.08.2032</t>
  </si>
  <si>
    <t>IN0020160019</t>
  </si>
  <si>
    <t>7.61% GSEC 09.05.2030</t>
  </si>
  <si>
    <t>IN0020150077</t>
  </si>
  <si>
    <t>7.72% GOI 26.10.2055.</t>
  </si>
  <si>
    <t>IN2220230162</t>
  </si>
  <si>
    <t>7.70 MH SDL 15.11.2034</t>
  </si>
  <si>
    <t>IN0020190024</t>
  </si>
  <si>
    <t>7.62% GS 2039 (15-09-2039)</t>
  </si>
  <si>
    <t>IN3320230359</t>
  </si>
  <si>
    <t>7.48 UP SDL 22.03.2044</t>
  </si>
  <si>
    <t>IN0020190040</t>
  </si>
  <si>
    <t>7.69% GOI 17.06.2043</t>
  </si>
  <si>
    <t>IN0020150051</t>
  </si>
  <si>
    <t>7.73% GS  MD 19/12/2034</t>
  </si>
  <si>
    <t>IN2220230121</t>
  </si>
  <si>
    <t>7.47 MH SDL 13.09.2034</t>
  </si>
  <si>
    <t>IN0020200153</t>
  </si>
  <si>
    <t>05.77% GOI 03-Aug-2030</t>
  </si>
  <si>
    <t>IN2220230220</t>
  </si>
  <si>
    <t>7.49 MH SDL 07.02.2036</t>
  </si>
  <si>
    <t>IN0020200245</t>
  </si>
  <si>
    <t>6.22% GOI 2035 (16-Mar-2035)</t>
  </si>
  <si>
    <t>IN0020160118</t>
  </si>
  <si>
    <t>6.79% GS 26.12.2029</t>
  </si>
  <si>
    <t>IN0020160092</t>
  </si>
  <si>
    <t>6.62% GOI 2051 (28-NOV-2051)  2051.</t>
  </si>
  <si>
    <t>IN1920230142</t>
  </si>
  <si>
    <t>7.64 KA SDL 20.12.2039</t>
  </si>
  <si>
    <t>IN0020210020</t>
  </si>
  <si>
    <t>6.64% GOI 16-june-2035</t>
  </si>
  <si>
    <t>IN1320230114</t>
  </si>
  <si>
    <t>7.73% BR SDL 08.11.2038</t>
  </si>
  <si>
    <t>IN0020210152</t>
  </si>
  <si>
    <t>06.67 GOI 15 DEC- 2035</t>
  </si>
  <si>
    <t>INE103D08039</t>
  </si>
  <si>
    <t>7.72 BSNL 22-12-2032</t>
  </si>
  <si>
    <t>NCD</t>
  </si>
  <si>
    <t>CRISIL AAA(CE)</t>
  </si>
  <si>
    <t>IN0020210244</t>
  </si>
  <si>
    <t>6.54% GOI 17-Jan-2032</t>
  </si>
  <si>
    <t>IN0020120062</t>
  </si>
  <si>
    <t>8.30% GOI 31-Dec-2042</t>
  </si>
  <si>
    <t>IN0020210202</t>
  </si>
  <si>
    <t>6.95% GOI 16-DEC-2061</t>
  </si>
  <si>
    <t>IN2220200264</t>
  </si>
  <si>
    <t>6.63% MAHARASHTRA SDL 14-OCT-2030</t>
  </si>
  <si>
    <t>IN0020210194</t>
  </si>
  <si>
    <t>6.99% GOI 15-DEC-2051</t>
  </si>
  <si>
    <t>IN0020220011</t>
  </si>
  <si>
    <t>7.10 GS 18.04.2029</t>
  </si>
  <si>
    <t>IN4520180204</t>
  </si>
  <si>
    <t>8.38% Telangana SDL 2049</t>
  </si>
  <si>
    <t>IN0020220060</t>
  </si>
  <si>
    <t>7.26 GS 22.08.2032</t>
  </si>
  <si>
    <t>IN0020200054</t>
  </si>
  <si>
    <t>7.16 GS 20.09.2050</t>
  </si>
  <si>
    <t>IN0020190032</t>
  </si>
  <si>
    <t>7.72 GS 15.06.2049</t>
  </si>
  <si>
    <t>IN0020200187</t>
  </si>
  <si>
    <t>6.80 GS 15.12.2060</t>
  </si>
  <si>
    <t>IN000330C059</t>
  </si>
  <si>
    <t>0% Strip GOI 12-03-2030</t>
  </si>
  <si>
    <t>IN001243P014</t>
  </si>
  <si>
    <t>Gsec Strip 23-12-2043</t>
  </si>
  <si>
    <t>IN0020220102</t>
  </si>
  <si>
    <t>7.41 GS 19.12.2036</t>
  </si>
  <si>
    <t>IN000930C056</t>
  </si>
  <si>
    <t>Strip Gsec 12-09-2030</t>
  </si>
  <si>
    <t>IN0020220144</t>
  </si>
  <si>
    <t>7.29 SGrB 27.01.2033</t>
  </si>
  <si>
    <t>IN000230C028</t>
  </si>
  <si>
    <t>Gsec Strip 22-02-2030</t>
  </si>
  <si>
    <t>IN000929C058</t>
  </si>
  <si>
    <t>Gsec Strip 12-09-2029</t>
  </si>
  <si>
    <t>IN0020230051</t>
  </si>
  <si>
    <t>7.30 GS 19.06.2053</t>
  </si>
  <si>
    <t>IN001234C037</t>
  </si>
  <si>
    <t>Gsec Strip 17-12-2034</t>
  </si>
  <si>
    <t>IN0020230077</t>
  </si>
  <si>
    <t>7.18 GS 24.07.2037</t>
  </si>
  <si>
    <t>IN0020230127</t>
  </si>
  <si>
    <t>7.46 GS 06.11.2073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</si>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</sst>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9" fillId="2" borderId="7" xfId="0" applyFont="1" applyFill="1" applyBorder="1"/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1863F97A-76AB-42FE-8AE6-2DBDCF3FE6C7}"/>
    <cellStyle name="Comma 3" xfId="4" xr:uid="{3FD05703-05B6-4E4E-BA1B-78C9B8787885}"/>
    <cellStyle name="Normal" xfId="0" builtinId="0"/>
    <cellStyle name="Normal 2" xfId="2" xr:uid="{385ACB30-721D-46AF-97BA-30FA3327D848}"/>
    <cellStyle name="Percent" xfId="1" builtinId="5"/>
    <cellStyle name="Percent 2" xfId="5" xr:uid="{9247DA33-68A9-46B0-98CA-BDE52E1788EB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2CB0DC-0ABE-4D60-B7D4-44C6515AF85B}" name="Table13456768578914" displayName="Table13456768578914" ref="B6:H6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E87A2B5D-83BD-4C65-B4D2-D121B2CA0F59}" name="ISIN No." dataDxfId="6"/>
    <tableColumn id="2" xr3:uid="{3ED6FAC1-A6CD-451D-AD1B-2520AA34408B}" name="Name of the Instrument" dataDxfId="5"/>
    <tableColumn id="3" xr3:uid="{7A3C86B3-CD2B-49FD-A2CB-49E8E179E66E}" name="Industry " dataDxfId="4"/>
    <tableColumn id="4" xr3:uid="{E2760CDA-9E7B-4548-88F9-BD950366E27A}" name="Quantity" dataDxfId="3"/>
    <tableColumn id="5" xr3:uid="{4BB1E438-2D9C-4261-8ADF-153D67598082}" name="Market Value" dataDxfId="2"/>
    <tableColumn id="6" xr3:uid="{93C5C1D3-02A8-4177-9999-A7129D2D74C9}" name="% of Portfolio" dataDxfId="1" dataCellStyle="Percent">
      <calculatedColumnFormula>+F7/$F$75</calculatedColumnFormula>
    </tableColumn>
    <tableColumn id="7" xr3:uid="{974FA018-EA30-4AA9-AF3B-15C6B9B65A3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A133-DF8E-4BAA-A00F-F84FCBD487E1}">
  <sheetPr>
    <tabColor rgb="FF7030A0"/>
  </sheetPr>
  <dimension ref="A2:H111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4705000</v>
      </c>
      <c r="F7" s="17">
        <v>477257791.5</v>
      </c>
      <c r="G7" s="18">
        <f t="shared" ref="G7:G61" si="0">+F7/$F$75</f>
        <v>9.0033299103287306E-2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11160000</v>
      </c>
      <c r="F8" s="17">
        <v>1125529524</v>
      </c>
      <c r="G8" s="18">
        <f t="shared" si="0"/>
        <v>0.21232788251686949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400000</v>
      </c>
      <c r="F9" s="17">
        <v>40487960</v>
      </c>
      <c r="G9" s="18">
        <f t="shared" si="0"/>
        <v>7.6379363054608872E-3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23</v>
      </c>
      <c r="E10" s="17">
        <v>130000</v>
      </c>
      <c r="F10" s="17">
        <v>13589472</v>
      </c>
      <c r="G10" s="18">
        <f t="shared" si="0"/>
        <v>2.5636145056664788E-3</v>
      </c>
      <c r="H10" s="19"/>
    </row>
    <row r="11" spans="1:8" x14ac:dyDescent="0.25">
      <c r="A11" s="13"/>
      <c r="B11" s="14" t="s">
        <v>24</v>
      </c>
      <c r="C11" s="15" t="s">
        <v>25</v>
      </c>
      <c r="D11" s="15" t="s">
        <v>16</v>
      </c>
      <c r="E11" s="17">
        <v>580500</v>
      </c>
      <c r="F11" s="17">
        <v>62200749.149999999</v>
      </c>
      <c r="G11" s="18">
        <f t="shared" si="0"/>
        <v>1.1733991047206389E-2</v>
      </c>
      <c r="H11" s="19"/>
    </row>
    <row r="12" spans="1:8" x14ac:dyDescent="0.25">
      <c r="A12" s="13"/>
      <c r="B12" s="14" t="s">
        <v>26</v>
      </c>
      <c r="C12" s="15" t="s">
        <v>27</v>
      </c>
      <c r="D12" s="15" t="s">
        <v>16</v>
      </c>
      <c r="E12" s="17">
        <v>203000</v>
      </c>
      <c r="F12" s="17">
        <v>20727781.899999999</v>
      </c>
      <c r="G12" s="18">
        <f t="shared" si="0"/>
        <v>3.9102359789350968E-3</v>
      </c>
      <c r="H12" s="19"/>
    </row>
    <row r="13" spans="1:8" x14ac:dyDescent="0.25">
      <c r="A13" s="13"/>
      <c r="B13" s="14" t="s">
        <v>28</v>
      </c>
      <c r="C13" s="15" t="s">
        <v>29</v>
      </c>
      <c r="D13" s="15" t="s">
        <v>16</v>
      </c>
      <c r="E13" s="17">
        <v>600000</v>
      </c>
      <c r="F13" s="17">
        <v>61800120</v>
      </c>
      <c r="G13" s="18">
        <f t="shared" si="0"/>
        <v>1.1658413519224961E-2</v>
      </c>
      <c r="H13" s="19"/>
    </row>
    <row r="14" spans="1:8" x14ac:dyDescent="0.25">
      <c r="A14" s="13"/>
      <c r="B14" s="14" t="s">
        <v>30</v>
      </c>
      <c r="C14" s="15" t="s">
        <v>31</v>
      </c>
      <c r="D14" s="15" t="s">
        <v>16</v>
      </c>
      <c r="E14" s="17">
        <v>222000</v>
      </c>
      <c r="F14" s="17">
        <v>23890974</v>
      </c>
      <c r="G14" s="18">
        <f t="shared" si="0"/>
        <v>4.5069630005419416E-3</v>
      </c>
      <c r="H14" s="19"/>
    </row>
    <row r="15" spans="1:8" x14ac:dyDescent="0.25">
      <c r="A15" s="13"/>
      <c r="B15" s="14" t="s">
        <v>32</v>
      </c>
      <c r="C15" s="15" t="s">
        <v>33</v>
      </c>
      <c r="D15" s="15" t="s">
        <v>16</v>
      </c>
      <c r="E15" s="17">
        <v>100000</v>
      </c>
      <c r="F15" s="17">
        <v>10268990</v>
      </c>
      <c r="G15" s="18">
        <f t="shared" si="0"/>
        <v>1.9372152003068268E-3</v>
      </c>
      <c r="H15" s="19"/>
    </row>
    <row r="16" spans="1:8" x14ac:dyDescent="0.25">
      <c r="A16" s="13"/>
      <c r="B16" s="14" t="s">
        <v>34</v>
      </c>
      <c r="C16" s="15" t="s">
        <v>35</v>
      </c>
      <c r="D16" s="15" t="s">
        <v>16</v>
      </c>
      <c r="E16" s="17">
        <v>163000</v>
      </c>
      <c r="F16" s="17">
        <v>17501293.699999999</v>
      </c>
      <c r="G16" s="18">
        <f t="shared" si="0"/>
        <v>3.3015683315179103E-3</v>
      </c>
      <c r="H16" s="19"/>
    </row>
    <row r="17" spans="1:8" x14ac:dyDescent="0.25">
      <c r="A17" s="13"/>
      <c r="B17" s="14" t="s">
        <v>36</v>
      </c>
      <c r="C17" s="15" t="s">
        <v>37</v>
      </c>
      <c r="D17" s="15" t="s">
        <v>23</v>
      </c>
      <c r="E17" s="17">
        <v>3400000</v>
      </c>
      <c r="F17" s="17">
        <v>348028760</v>
      </c>
      <c r="G17" s="18">
        <f t="shared" si="0"/>
        <v>6.5654616862606402E-2</v>
      </c>
      <c r="H17" s="19"/>
    </row>
    <row r="18" spans="1:8" x14ac:dyDescent="0.25">
      <c r="A18" s="13"/>
      <c r="B18" s="14" t="s">
        <v>38</v>
      </c>
      <c r="C18" s="15" t="s">
        <v>39</v>
      </c>
      <c r="D18" s="15" t="s">
        <v>16</v>
      </c>
      <c r="E18" s="17">
        <v>28300</v>
      </c>
      <c r="F18" s="17">
        <v>2974236.61</v>
      </c>
      <c r="G18" s="18">
        <f t="shared" si="0"/>
        <v>5.6108111607870367E-4</v>
      </c>
      <c r="H18" s="19"/>
    </row>
    <row r="19" spans="1:8" x14ac:dyDescent="0.25">
      <c r="A19" s="13"/>
      <c r="B19" s="14" t="s">
        <v>40</v>
      </c>
      <c r="C19" s="15" t="s">
        <v>41</v>
      </c>
      <c r="D19" s="15" t="s">
        <v>23</v>
      </c>
      <c r="E19" s="17">
        <v>455100</v>
      </c>
      <c r="F19" s="17">
        <v>46140131.460000001</v>
      </c>
      <c r="G19" s="18">
        <f t="shared" si="0"/>
        <v>8.7042020693824055E-3</v>
      </c>
      <c r="H19" s="19"/>
    </row>
    <row r="20" spans="1:8" x14ac:dyDescent="0.25">
      <c r="A20" s="13"/>
      <c r="B20" s="14" t="s">
        <v>42</v>
      </c>
      <c r="C20" s="15" t="s">
        <v>43</v>
      </c>
      <c r="D20" s="15" t="s">
        <v>16</v>
      </c>
      <c r="E20" s="17">
        <v>170000</v>
      </c>
      <c r="F20" s="17">
        <v>18071663</v>
      </c>
      <c r="G20" s="18">
        <f t="shared" si="0"/>
        <v>3.4091668468293835E-3</v>
      </c>
      <c r="H20" s="19"/>
    </row>
    <row r="21" spans="1:8" x14ac:dyDescent="0.25">
      <c r="A21" s="13"/>
      <c r="B21" s="14" t="s">
        <v>44</v>
      </c>
      <c r="C21" s="15" t="s">
        <v>45</v>
      </c>
      <c r="D21" s="15" t="s">
        <v>16</v>
      </c>
      <c r="E21" s="17">
        <v>60600</v>
      </c>
      <c r="F21" s="17">
        <v>6338469.1200000001</v>
      </c>
      <c r="G21" s="18">
        <f t="shared" si="0"/>
        <v>1.1957338283452839E-3</v>
      </c>
      <c r="H21" s="19"/>
    </row>
    <row r="22" spans="1:8" x14ac:dyDescent="0.25">
      <c r="A22" s="13"/>
      <c r="B22" s="14" t="s">
        <v>46</v>
      </c>
      <c r="C22" s="15" t="s">
        <v>47</v>
      </c>
      <c r="D22" s="15" t="s">
        <v>23</v>
      </c>
      <c r="E22" s="17">
        <v>400000</v>
      </c>
      <c r="F22" s="17">
        <v>40274680</v>
      </c>
      <c r="G22" s="18">
        <f t="shared" si="0"/>
        <v>7.5977016516223456E-3</v>
      </c>
      <c r="H22" s="19"/>
    </row>
    <row r="23" spans="1:8" x14ac:dyDescent="0.25">
      <c r="A23" s="13"/>
      <c r="B23" s="14" t="s">
        <v>48</v>
      </c>
      <c r="C23" s="15" t="s">
        <v>49</v>
      </c>
      <c r="D23" s="15" t="s">
        <v>16</v>
      </c>
      <c r="E23" s="17">
        <v>140000</v>
      </c>
      <c r="F23" s="17">
        <v>13094004</v>
      </c>
      <c r="G23" s="18">
        <f t="shared" si="0"/>
        <v>2.4701459035093415E-3</v>
      </c>
      <c r="H23" s="19"/>
    </row>
    <row r="24" spans="1:8" x14ac:dyDescent="0.25">
      <c r="A24" s="13"/>
      <c r="B24" s="14" t="s">
        <v>50</v>
      </c>
      <c r="C24" s="15" t="s">
        <v>51</v>
      </c>
      <c r="D24" s="15" t="s">
        <v>23</v>
      </c>
      <c r="E24" s="17">
        <v>500000</v>
      </c>
      <c r="F24" s="17">
        <v>50485150</v>
      </c>
      <c r="G24" s="18">
        <f t="shared" si="0"/>
        <v>9.5238772235409913E-3</v>
      </c>
      <c r="H24" s="19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7">
        <v>425400</v>
      </c>
      <c r="F25" s="17">
        <v>39796127.460000001</v>
      </c>
      <c r="G25" s="18">
        <f t="shared" si="0"/>
        <v>7.5074241019671764E-3</v>
      </c>
      <c r="H25" s="19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7">
        <v>620000</v>
      </c>
      <c r="F26" s="17">
        <v>61237338</v>
      </c>
      <c r="G26" s="18">
        <f t="shared" si="0"/>
        <v>1.1552246326067788E-2</v>
      </c>
      <c r="H26" s="19"/>
    </row>
    <row r="27" spans="1:8" x14ac:dyDescent="0.25">
      <c r="A27" s="13"/>
      <c r="B27" s="14" t="s">
        <v>56</v>
      </c>
      <c r="C27" s="15" t="s">
        <v>57</v>
      </c>
      <c r="D27" s="15" t="s">
        <v>16</v>
      </c>
      <c r="E27" s="17">
        <v>500000</v>
      </c>
      <c r="F27" s="17">
        <v>46965700</v>
      </c>
      <c r="G27" s="18">
        <f t="shared" si="0"/>
        <v>8.8599431816615212E-3</v>
      </c>
      <c r="H27" s="19"/>
    </row>
    <row r="28" spans="1:8" x14ac:dyDescent="0.25">
      <c r="A28" s="13"/>
      <c r="B28" s="14" t="s">
        <v>58</v>
      </c>
      <c r="C28" s="15" t="s">
        <v>59</v>
      </c>
      <c r="D28" s="15" t="s">
        <v>23</v>
      </c>
      <c r="E28" s="17">
        <v>450000</v>
      </c>
      <c r="F28" s="17">
        <v>46100115</v>
      </c>
      <c r="G28" s="18">
        <f t="shared" si="0"/>
        <v>8.6966530801853691E-3</v>
      </c>
      <c r="H28" s="19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7">
        <v>500000</v>
      </c>
      <c r="F29" s="17">
        <v>48250050</v>
      </c>
      <c r="G29" s="18">
        <f t="shared" si="0"/>
        <v>9.1022320866574434E-3</v>
      </c>
      <c r="H29" s="19"/>
    </row>
    <row r="30" spans="1:8" x14ac:dyDescent="0.25">
      <c r="A30" s="13"/>
      <c r="B30" s="14" t="s">
        <v>62</v>
      </c>
      <c r="C30" s="15" t="s">
        <v>63</v>
      </c>
      <c r="D30" s="15" t="s">
        <v>23</v>
      </c>
      <c r="E30" s="17">
        <v>1000000</v>
      </c>
      <c r="F30" s="17">
        <v>103317600</v>
      </c>
      <c r="G30" s="18">
        <f t="shared" si="0"/>
        <v>1.949056578876994E-2</v>
      </c>
      <c r="H30" s="19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7">
        <v>840000</v>
      </c>
      <c r="F31" s="17">
        <v>81228252</v>
      </c>
      <c r="G31" s="18">
        <f t="shared" si="0"/>
        <v>1.53234743113737E-2</v>
      </c>
      <c r="H31" s="19"/>
    </row>
    <row r="32" spans="1:8" x14ac:dyDescent="0.25">
      <c r="A32" s="13"/>
      <c r="B32" s="14" t="s">
        <v>66</v>
      </c>
      <c r="C32" s="15" t="s">
        <v>67</v>
      </c>
      <c r="D32" s="15" t="s">
        <v>68</v>
      </c>
      <c r="E32" s="17">
        <v>100</v>
      </c>
      <c r="F32" s="17">
        <v>101746200</v>
      </c>
      <c r="G32" s="18">
        <f t="shared" si="0"/>
        <v>1.919412573324723E-2</v>
      </c>
      <c r="H32" s="19" t="s">
        <v>69</v>
      </c>
    </row>
    <row r="33" spans="1:8" x14ac:dyDescent="0.25">
      <c r="A33" s="13"/>
      <c r="B33" s="14" t="s">
        <v>70</v>
      </c>
      <c r="C33" s="15" t="s">
        <v>71</v>
      </c>
      <c r="D33" s="15" t="s">
        <v>16</v>
      </c>
      <c r="E33" s="17">
        <v>1500000</v>
      </c>
      <c r="F33" s="17">
        <v>145177650</v>
      </c>
      <c r="G33" s="18">
        <f t="shared" si="0"/>
        <v>2.7387342895924954E-2</v>
      </c>
      <c r="H33" s="19"/>
    </row>
    <row r="34" spans="1:8" x14ac:dyDescent="0.25">
      <c r="A34" s="13"/>
      <c r="B34" s="14" t="s">
        <v>72</v>
      </c>
      <c r="C34" s="15" t="s">
        <v>73</v>
      </c>
      <c r="D34" s="15" t="s">
        <v>16</v>
      </c>
      <c r="E34" s="17">
        <v>200000</v>
      </c>
      <c r="F34" s="17">
        <v>22494600</v>
      </c>
      <c r="G34" s="18">
        <f t="shared" si="0"/>
        <v>4.2435410926314997E-3</v>
      </c>
      <c r="H34" s="19"/>
    </row>
    <row r="35" spans="1:8" x14ac:dyDescent="0.25">
      <c r="A35" s="13"/>
      <c r="B35" s="14" t="s">
        <v>74</v>
      </c>
      <c r="C35" s="15" t="s">
        <v>75</v>
      </c>
      <c r="D35" s="15" t="s">
        <v>16</v>
      </c>
      <c r="E35" s="17">
        <v>140000</v>
      </c>
      <c r="F35" s="17">
        <v>13700484</v>
      </c>
      <c r="G35" s="18">
        <f t="shared" si="0"/>
        <v>2.5845565977141351E-3</v>
      </c>
      <c r="H35" s="19"/>
    </row>
    <row r="36" spans="1:8" x14ac:dyDescent="0.25">
      <c r="A36" s="13"/>
      <c r="B36" s="14" t="s">
        <v>76</v>
      </c>
      <c r="C36" s="15" t="s">
        <v>77</v>
      </c>
      <c r="D36" s="15" t="s">
        <v>23</v>
      </c>
      <c r="E36" s="17">
        <v>190000</v>
      </c>
      <c r="F36" s="17">
        <v>18289989</v>
      </c>
      <c r="G36" s="18">
        <f t="shared" si="0"/>
        <v>3.4503534139428181E-3</v>
      </c>
      <c r="H36" s="19"/>
    </row>
    <row r="37" spans="1:8" x14ac:dyDescent="0.25">
      <c r="A37" s="13"/>
      <c r="B37" s="14" t="s">
        <v>78</v>
      </c>
      <c r="C37" s="15" t="s">
        <v>79</v>
      </c>
      <c r="D37" s="15" t="s">
        <v>16</v>
      </c>
      <c r="E37" s="17">
        <v>420000</v>
      </c>
      <c r="F37" s="17">
        <v>41416284</v>
      </c>
      <c r="G37" s="18">
        <f t="shared" si="0"/>
        <v>7.8130619374470554E-3</v>
      </c>
      <c r="H37" s="19"/>
    </row>
    <row r="38" spans="1:8" x14ac:dyDescent="0.25">
      <c r="A38" s="13"/>
      <c r="B38" s="14" t="s">
        <v>80</v>
      </c>
      <c r="C38" s="15" t="s">
        <v>81</v>
      </c>
      <c r="D38" s="15" t="s">
        <v>16</v>
      </c>
      <c r="E38" s="17">
        <v>350000</v>
      </c>
      <c r="F38" s="17">
        <v>35064715</v>
      </c>
      <c r="G38" s="18">
        <f t="shared" si="0"/>
        <v>6.6148568547078918E-3</v>
      </c>
      <c r="H38" s="19"/>
    </row>
    <row r="39" spans="1:8" x14ac:dyDescent="0.25">
      <c r="A39" s="13"/>
      <c r="B39" s="14" t="s">
        <v>82</v>
      </c>
      <c r="C39" s="15" t="s">
        <v>83</v>
      </c>
      <c r="D39" s="15" t="s">
        <v>23</v>
      </c>
      <c r="E39" s="17">
        <v>60000</v>
      </c>
      <c r="F39" s="17">
        <v>6675408</v>
      </c>
      <c r="G39" s="18">
        <f t="shared" si="0"/>
        <v>1.2592963714883152E-3</v>
      </c>
      <c r="H39" s="19"/>
    </row>
    <row r="40" spans="1:8" x14ac:dyDescent="0.25">
      <c r="A40" s="13"/>
      <c r="B40" s="14" t="s">
        <v>84</v>
      </c>
      <c r="C40" s="15" t="s">
        <v>85</v>
      </c>
      <c r="D40" s="15" t="s">
        <v>16</v>
      </c>
      <c r="E40" s="17">
        <v>5000</v>
      </c>
      <c r="F40" s="17">
        <v>505365</v>
      </c>
      <c r="G40" s="18">
        <f t="shared" si="0"/>
        <v>9.5335642522103889E-5</v>
      </c>
      <c r="H40" s="19"/>
    </row>
    <row r="41" spans="1:8" x14ac:dyDescent="0.25">
      <c r="A41" s="13"/>
      <c r="B41" s="14" t="s">
        <v>86</v>
      </c>
      <c r="C41" s="15" t="s">
        <v>87</v>
      </c>
      <c r="D41" s="15" t="s">
        <v>16</v>
      </c>
      <c r="E41" s="17">
        <v>500000</v>
      </c>
      <c r="F41" s="17">
        <v>50270550</v>
      </c>
      <c r="G41" s="18">
        <f t="shared" si="0"/>
        <v>9.483393555528281E-3</v>
      </c>
      <c r="H41" s="19"/>
    </row>
    <row r="42" spans="1:8" x14ac:dyDescent="0.25">
      <c r="A42" s="13"/>
      <c r="B42" s="14" t="s">
        <v>88</v>
      </c>
      <c r="C42" s="15" t="s">
        <v>89</v>
      </c>
      <c r="D42" s="15" t="s">
        <v>16</v>
      </c>
      <c r="E42" s="17">
        <v>230000</v>
      </c>
      <c r="F42" s="17">
        <v>24617038</v>
      </c>
      <c r="G42" s="18">
        <f t="shared" si="0"/>
        <v>4.6439328697496802E-3</v>
      </c>
      <c r="H42" s="19"/>
    </row>
    <row r="43" spans="1:8" x14ac:dyDescent="0.25">
      <c r="A43" s="13"/>
      <c r="B43" s="14" t="s">
        <v>90</v>
      </c>
      <c r="C43" s="15" t="s">
        <v>91</v>
      </c>
      <c r="D43" s="15" t="s">
        <v>16</v>
      </c>
      <c r="E43" s="17">
        <v>500000</v>
      </c>
      <c r="F43" s="17">
        <v>47836800</v>
      </c>
      <c r="G43" s="18">
        <f t="shared" si="0"/>
        <v>9.0242736719032372E-3</v>
      </c>
      <c r="H43" s="19"/>
    </row>
    <row r="44" spans="1:8" x14ac:dyDescent="0.25">
      <c r="A44" s="13"/>
      <c r="B44" s="14" t="s">
        <v>92</v>
      </c>
      <c r="C44" s="15" t="s">
        <v>93</v>
      </c>
      <c r="D44" s="15" t="s">
        <v>16</v>
      </c>
      <c r="E44" s="17">
        <v>500000</v>
      </c>
      <c r="F44" s="17">
        <v>33082450</v>
      </c>
      <c r="G44" s="18">
        <f t="shared" si="0"/>
        <v>6.2409083077683966E-3</v>
      </c>
      <c r="H44" s="19"/>
    </row>
    <row r="45" spans="1:8" x14ac:dyDescent="0.25">
      <c r="A45" s="13"/>
      <c r="B45" s="14" t="s">
        <v>94</v>
      </c>
      <c r="C45" s="15" t="s">
        <v>95</v>
      </c>
      <c r="D45" s="15" t="s">
        <v>16</v>
      </c>
      <c r="E45" s="17">
        <v>2100000</v>
      </c>
      <c r="F45" s="17">
        <v>53090730</v>
      </c>
      <c r="G45" s="18">
        <f t="shared" si="0"/>
        <v>1.001541233864145E-2</v>
      </c>
      <c r="H45" s="19"/>
    </row>
    <row r="46" spans="1:8" x14ac:dyDescent="0.25">
      <c r="A46" s="13"/>
      <c r="B46" s="14" t="s">
        <v>96</v>
      </c>
      <c r="C46" s="15" t="s">
        <v>97</v>
      </c>
      <c r="D46" s="15" t="s">
        <v>16</v>
      </c>
      <c r="E46" s="17">
        <v>1000000</v>
      </c>
      <c r="F46" s="17">
        <v>102528400</v>
      </c>
      <c r="G46" s="18">
        <f t="shared" si="0"/>
        <v>1.9341685496152831E-2</v>
      </c>
      <c r="H46" s="19"/>
    </row>
    <row r="47" spans="1:8" x14ac:dyDescent="0.25">
      <c r="A47" s="13"/>
      <c r="B47" s="14" t="s">
        <v>98</v>
      </c>
      <c r="C47" s="15" t="s">
        <v>99</v>
      </c>
      <c r="D47" s="15" t="s">
        <v>16</v>
      </c>
      <c r="E47" s="17">
        <v>26000</v>
      </c>
      <c r="F47" s="17">
        <v>1661943.4</v>
      </c>
      <c r="G47" s="18">
        <f t="shared" si="0"/>
        <v>3.1352080550566404E-4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16</v>
      </c>
      <c r="E48" s="17">
        <v>1500000</v>
      </c>
      <c r="F48" s="17">
        <v>152310000</v>
      </c>
      <c r="G48" s="18">
        <f t="shared" si="0"/>
        <v>2.8732840051332486E-2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16</v>
      </c>
      <c r="E49" s="17">
        <v>2500000</v>
      </c>
      <c r="F49" s="17">
        <v>166062250</v>
      </c>
      <c r="G49" s="18">
        <f t="shared" si="0"/>
        <v>3.1327162154910305E-2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16</v>
      </c>
      <c r="E50" s="17">
        <v>2250000</v>
      </c>
      <c r="F50" s="17">
        <v>154217250</v>
      </c>
      <c r="G50" s="18">
        <f t="shared" si="0"/>
        <v>2.909263723594219E-2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16</v>
      </c>
      <c r="E51" s="17">
        <v>3260000</v>
      </c>
      <c r="F51" s="17">
        <v>333090500</v>
      </c>
      <c r="G51" s="18">
        <f t="shared" si="0"/>
        <v>6.2836557410008292E-2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16</v>
      </c>
      <c r="E52" s="17">
        <v>1500000</v>
      </c>
      <c r="F52" s="17">
        <v>71016150</v>
      </c>
      <c r="G52" s="18">
        <f t="shared" si="0"/>
        <v>1.3396990867385173E-2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16</v>
      </c>
      <c r="E53" s="17">
        <v>4430000</v>
      </c>
      <c r="F53" s="17">
        <v>446360598</v>
      </c>
      <c r="G53" s="18">
        <f t="shared" si="0"/>
        <v>8.4204633100591689E-2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16</v>
      </c>
      <c r="E54" s="17">
        <v>2500000</v>
      </c>
      <c r="F54" s="17">
        <v>261875250</v>
      </c>
      <c r="G54" s="18">
        <f t="shared" si="0"/>
        <v>4.9402006904685887E-2</v>
      </c>
      <c r="H54" s="19"/>
    </row>
    <row r="55" spans="1:8" hidden="1" x14ac:dyDescent="0.25">
      <c r="B55" s="20"/>
      <c r="C55" s="15"/>
      <c r="D55" s="15"/>
      <c r="E55" s="17"/>
      <c r="F55" s="17"/>
      <c r="G55" s="18">
        <f t="shared" si="0"/>
        <v>0</v>
      </c>
      <c r="H55" s="19"/>
    </row>
    <row r="56" spans="1:8" hidden="1" x14ac:dyDescent="0.25">
      <c r="B56" s="20"/>
      <c r="C56" s="15"/>
      <c r="D56" s="15"/>
      <c r="E56" s="17"/>
      <c r="F56" s="17"/>
      <c r="G56" s="18">
        <f t="shared" si="0"/>
        <v>0</v>
      </c>
      <c r="H56" s="19"/>
    </row>
    <row r="57" spans="1:8" hidden="1" x14ac:dyDescent="0.25">
      <c r="B57" s="20"/>
      <c r="C57" s="15"/>
      <c r="D57" s="15"/>
      <c r="E57" s="17"/>
      <c r="F57" s="17"/>
      <c r="G57" s="18">
        <f t="shared" si="0"/>
        <v>0</v>
      </c>
      <c r="H57" s="19"/>
    </row>
    <row r="58" spans="1:8" hidden="1" x14ac:dyDescent="0.25">
      <c r="B58" s="20"/>
      <c r="C58" s="15"/>
      <c r="D58" s="15"/>
      <c r="E58" s="17"/>
      <c r="F58" s="17"/>
      <c r="G58" s="18">
        <f t="shared" si="0"/>
        <v>0</v>
      </c>
      <c r="H58" s="19"/>
    </row>
    <row r="59" spans="1:8" hidden="1" x14ac:dyDescent="0.25">
      <c r="A59" s="21" t="s">
        <v>114</v>
      </c>
      <c r="B59" s="20"/>
      <c r="C59" s="15"/>
      <c r="D59" s="15"/>
      <c r="E59" s="17"/>
      <c r="F59" s="17"/>
      <c r="G59" s="18">
        <f t="shared" si="0"/>
        <v>0</v>
      </c>
      <c r="H59" s="19"/>
    </row>
    <row r="60" spans="1:8" hidden="1" x14ac:dyDescent="0.25">
      <c r="B60" s="20"/>
      <c r="C60" s="15"/>
      <c r="D60" s="15"/>
      <c r="E60" s="17"/>
      <c r="F60" s="17"/>
      <c r="G60" s="18">
        <f t="shared" si="0"/>
        <v>0</v>
      </c>
      <c r="H60" s="19"/>
    </row>
    <row r="61" spans="1:8" hidden="1" x14ac:dyDescent="0.25">
      <c r="B61" s="20"/>
      <c r="C61" s="15"/>
      <c r="D61" s="15"/>
      <c r="E61" s="17"/>
      <c r="F61" s="17"/>
      <c r="G61" s="18">
        <f t="shared" si="0"/>
        <v>0</v>
      </c>
      <c r="H61" s="19"/>
    </row>
    <row r="62" spans="1:8" x14ac:dyDescent="0.25">
      <c r="B62" s="14"/>
      <c r="C62" s="22"/>
      <c r="D62" s="22"/>
      <c r="E62" s="23"/>
      <c r="F62" s="24"/>
      <c r="G62" s="25"/>
      <c r="H62" s="19"/>
    </row>
    <row r="63" spans="1:8" x14ac:dyDescent="0.25">
      <c r="A63" s="26" t="s">
        <v>115</v>
      </c>
      <c r="B63" s="22"/>
      <c r="C63" s="22" t="s">
        <v>116</v>
      </c>
      <c r="D63" s="22"/>
      <c r="E63" s="27"/>
      <c r="F63" s="28">
        <f>SUM(F7:F62)</f>
        <v>5088647537.3000002</v>
      </c>
      <c r="G63" s="29">
        <f>+F63/$F$75</f>
        <v>0.95995860919734666</v>
      </c>
      <c r="H63" s="30"/>
    </row>
    <row r="64" spans="1:8" hidden="1" outlineLevel="1" x14ac:dyDescent="0.25"/>
    <row r="65" spans="1:7" x14ac:dyDescent="0.25">
      <c r="B65" s="31"/>
      <c r="C65" s="31" t="s">
        <v>117</v>
      </c>
      <c r="D65" s="31"/>
      <c r="E65" s="31"/>
      <c r="F65" s="31" t="s">
        <v>11</v>
      </c>
      <c r="G65" s="32" t="s">
        <v>12</v>
      </c>
    </row>
    <row r="66" spans="1:7" x14ac:dyDescent="0.25">
      <c r="B66" s="33"/>
      <c r="C66" s="22" t="s">
        <v>118</v>
      </c>
      <c r="D66" s="15"/>
      <c r="E66" s="34"/>
      <c r="F66" s="35" t="s">
        <v>119</v>
      </c>
      <c r="G66" s="36">
        <v>0</v>
      </c>
    </row>
    <row r="67" spans="1:7" x14ac:dyDescent="0.25">
      <c r="B67" s="33" t="s">
        <v>120</v>
      </c>
      <c r="C67" s="22" t="s">
        <v>121</v>
      </c>
      <c r="D67" s="22"/>
      <c r="E67" s="27"/>
      <c r="F67" s="17">
        <v>141155808.94999999</v>
      </c>
      <c r="G67" s="36">
        <f>+F67/$F$75</f>
        <v>2.662863423857131E-2</v>
      </c>
    </row>
    <row r="68" spans="1:7" x14ac:dyDescent="0.25">
      <c r="B68" s="33"/>
      <c r="C68" s="22" t="s">
        <v>122</v>
      </c>
      <c r="D68" s="15"/>
      <c r="E68" s="34"/>
      <c r="F68" s="27" t="s">
        <v>119</v>
      </c>
      <c r="G68" s="36">
        <v>0</v>
      </c>
    </row>
    <row r="69" spans="1:7" x14ac:dyDescent="0.25">
      <c r="B69" s="33"/>
      <c r="C69" s="22" t="s">
        <v>123</v>
      </c>
      <c r="D69" s="15"/>
      <c r="E69" s="34"/>
      <c r="F69" s="27" t="s">
        <v>119</v>
      </c>
      <c r="G69" s="36">
        <v>0</v>
      </c>
    </row>
    <row r="70" spans="1:7" x14ac:dyDescent="0.25">
      <c r="B70" s="33"/>
      <c r="C70" s="22" t="s">
        <v>124</v>
      </c>
      <c r="D70" s="15"/>
      <c r="E70" s="34"/>
      <c r="F70" s="27" t="s">
        <v>119</v>
      </c>
      <c r="G70" s="36">
        <v>0</v>
      </c>
    </row>
    <row r="71" spans="1:7" x14ac:dyDescent="0.25">
      <c r="B71" s="15" t="s">
        <v>115</v>
      </c>
      <c r="C71" s="15" t="s">
        <v>125</v>
      </c>
      <c r="D71" s="15"/>
      <c r="E71" s="34"/>
      <c r="F71" s="17">
        <v>71099722.430000007</v>
      </c>
      <c r="G71" s="36">
        <f>+F71/$F$75</f>
        <v>1.3412756564081984E-2</v>
      </c>
    </row>
    <row r="72" spans="1:7" x14ac:dyDescent="0.25">
      <c r="B72" s="33"/>
      <c r="C72" s="15"/>
      <c r="D72" s="15"/>
      <c r="E72" s="34"/>
      <c r="F72" s="35"/>
      <c r="G72" s="36"/>
    </row>
    <row r="73" spans="1:7" x14ac:dyDescent="0.25">
      <c r="B73" s="33"/>
      <c r="C73" s="15" t="s">
        <v>126</v>
      </c>
      <c r="D73" s="15"/>
      <c r="E73" s="34"/>
      <c r="F73" s="37">
        <f>SUM(F66:F72)</f>
        <v>212255531.38</v>
      </c>
      <c r="G73" s="36">
        <f>+F73/$F$75</f>
        <v>4.0041390802653294E-2</v>
      </c>
    </row>
    <row r="74" spans="1:7" x14ac:dyDescent="0.25">
      <c r="A74" s="38" t="s">
        <v>127</v>
      </c>
      <c r="B74" s="33"/>
      <c r="C74" s="15"/>
      <c r="D74" s="15"/>
      <c r="E74" s="34"/>
      <c r="F74" s="37"/>
      <c r="G74" s="36"/>
    </row>
    <row r="75" spans="1:7" x14ac:dyDescent="0.25">
      <c r="B75" s="39"/>
      <c r="C75" s="40" t="s">
        <v>128</v>
      </c>
      <c r="D75" s="41"/>
      <c r="E75" s="42"/>
      <c r="F75" s="42">
        <f>+F73+F63</f>
        <v>5300903068.6800003</v>
      </c>
      <c r="G75" s="43">
        <v>1</v>
      </c>
    </row>
    <row r="76" spans="1:7" x14ac:dyDescent="0.25">
      <c r="F76" s="44"/>
    </row>
    <row r="77" spans="1:7" x14ac:dyDescent="0.25">
      <c r="C77" s="22" t="s">
        <v>129</v>
      </c>
      <c r="D77" s="45">
        <v>17.11</v>
      </c>
      <c r="F77" s="4">
        <v>0</v>
      </c>
    </row>
    <row r="78" spans="1:7" x14ac:dyDescent="0.25">
      <c r="C78" s="22" t="s">
        <v>130</v>
      </c>
      <c r="D78" s="45">
        <v>8.4600000000000009</v>
      </c>
    </row>
    <row r="79" spans="1:7" x14ac:dyDescent="0.25">
      <c r="C79" s="22" t="s">
        <v>131</v>
      </c>
      <c r="D79" s="45">
        <v>7.26</v>
      </c>
    </row>
    <row r="80" spans="1:7" x14ac:dyDescent="0.25">
      <c r="C80" s="22" t="s">
        <v>132</v>
      </c>
      <c r="D80" s="46">
        <v>16.988299999999999</v>
      </c>
    </row>
    <row r="81" spans="1:8" x14ac:dyDescent="0.25">
      <c r="A81" s="1" t="s">
        <v>16</v>
      </c>
      <c r="C81" s="22" t="s">
        <v>133</v>
      </c>
      <c r="D81" s="46">
        <v>16.847200000000001</v>
      </c>
    </row>
    <row r="82" spans="1:8" x14ac:dyDescent="0.25">
      <c r="A82" s="15" t="s">
        <v>23</v>
      </c>
      <c r="C82" s="22" t="s">
        <v>134</v>
      </c>
      <c r="D82" s="47"/>
    </row>
    <row r="83" spans="1:8" x14ac:dyDescent="0.25">
      <c r="C83" s="22" t="s">
        <v>135</v>
      </c>
      <c r="D83" s="48">
        <v>0</v>
      </c>
    </row>
    <row r="84" spans="1:8" x14ac:dyDescent="0.25">
      <c r="C84" s="22" t="s">
        <v>136</v>
      </c>
      <c r="D84" s="48">
        <v>0</v>
      </c>
      <c r="F84" s="44"/>
      <c r="G84" s="49"/>
    </row>
    <row r="85" spans="1:8" x14ac:dyDescent="0.25">
      <c r="B85" s="50"/>
      <c r="C85" s="13"/>
    </row>
    <row r="86" spans="1:8" x14ac:dyDescent="0.25">
      <c r="F86" s="4"/>
    </row>
    <row r="87" spans="1:8" x14ac:dyDescent="0.25">
      <c r="C87" s="31" t="s">
        <v>137</v>
      </c>
      <c r="D87" s="31"/>
      <c r="E87" s="31"/>
      <c r="F87" s="31"/>
      <c r="G87" s="32"/>
    </row>
    <row r="88" spans="1:8" x14ac:dyDescent="0.25">
      <c r="C88" s="31" t="s">
        <v>138</v>
      </c>
      <c r="D88" s="31"/>
      <c r="E88" s="31"/>
      <c r="F88" s="31" t="s">
        <v>11</v>
      </c>
      <c r="G88" s="32" t="s">
        <v>12</v>
      </c>
    </row>
    <row r="89" spans="1:8" x14ac:dyDescent="0.25">
      <c r="C89" s="22" t="s">
        <v>139</v>
      </c>
      <c r="D89" s="15"/>
      <c r="E89" s="34"/>
      <c r="F89" s="51">
        <f>SUMIF(Table13456768578914[[Industry ]],A81,Table13456768578914[Market Value])</f>
        <v>4314000031.8400002</v>
      </c>
      <c r="G89" s="52">
        <f>+F89/$F$75</f>
        <v>0.81382360249689434</v>
      </c>
    </row>
    <row r="90" spans="1:8" x14ac:dyDescent="0.25">
      <c r="C90" s="15" t="s">
        <v>140</v>
      </c>
      <c r="D90" s="15"/>
      <c r="E90" s="34"/>
      <c r="F90" s="51">
        <f>SUMIF(Table13456768578914[[Industry ]],A82,Table13456768578914[Market Value])</f>
        <v>672901305.46000004</v>
      </c>
      <c r="G90" s="52">
        <f>+F90/$F$75</f>
        <v>0.12694088096720507</v>
      </c>
    </row>
    <row r="91" spans="1:8" x14ac:dyDescent="0.25">
      <c r="C91" s="15" t="s">
        <v>141</v>
      </c>
      <c r="D91" s="15"/>
      <c r="E91" s="34"/>
      <c r="F91" s="51">
        <f>SUMIF($E$103:$E$110,C91,H103:H110)</f>
        <v>101746200</v>
      </c>
      <c r="G91" s="52">
        <f>+F91/$F$75</f>
        <v>1.919412573324723E-2</v>
      </c>
    </row>
    <row r="92" spans="1:8" x14ac:dyDescent="0.25">
      <c r="C92" s="16" t="s">
        <v>142</v>
      </c>
      <c r="D92" s="15"/>
      <c r="E92" s="34"/>
      <c r="F92" s="51">
        <f>SUM(F89:F91)</f>
        <v>5088647537.3000002</v>
      </c>
      <c r="G92" s="53">
        <f>SUM(G89:G91)</f>
        <v>0.95995860919734655</v>
      </c>
    </row>
    <row r="93" spans="1:8" x14ac:dyDescent="0.25">
      <c r="E93" s="1"/>
      <c r="G93" s="1"/>
    </row>
    <row r="94" spans="1:8" x14ac:dyDescent="0.25">
      <c r="C94" s="15" t="s">
        <v>143</v>
      </c>
      <c r="D94" s="15"/>
      <c r="E94" s="34"/>
      <c r="F94" s="51">
        <f t="shared" ref="F94:F100" si="1">SUMIF($E$103:$E$110,C94,H106:H113)</f>
        <v>0</v>
      </c>
      <c r="G94" s="52">
        <f t="shared" ref="G94:G100" si="2">+F94/$F$75</f>
        <v>0</v>
      </c>
      <c r="H94" s="15"/>
    </row>
    <row r="95" spans="1:8" x14ac:dyDescent="0.25">
      <c r="C95" s="15" t="s">
        <v>144</v>
      </c>
      <c r="D95" s="15"/>
      <c r="E95" s="34"/>
      <c r="F95" s="51">
        <f t="shared" si="1"/>
        <v>0</v>
      </c>
      <c r="G95" s="52">
        <f t="shared" si="2"/>
        <v>0</v>
      </c>
      <c r="H95" s="15"/>
    </row>
    <row r="96" spans="1:8" x14ac:dyDescent="0.25">
      <c r="C96" s="15" t="s">
        <v>145</v>
      </c>
      <c r="D96" s="15"/>
      <c r="E96" s="34"/>
      <c r="F96" s="51">
        <f t="shared" si="1"/>
        <v>0</v>
      </c>
      <c r="G96" s="52">
        <f t="shared" si="2"/>
        <v>0</v>
      </c>
      <c r="H96" s="15"/>
    </row>
    <row r="97" spans="3:8" x14ac:dyDescent="0.25">
      <c r="C97" s="15" t="s">
        <v>146</v>
      </c>
      <c r="D97" s="15"/>
      <c r="E97" s="34"/>
      <c r="F97" s="51">
        <f t="shared" si="1"/>
        <v>0</v>
      </c>
      <c r="G97" s="52">
        <f t="shared" si="2"/>
        <v>0</v>
      </c>
      <c r="H97" s="15"/>
    </row>
    <row r="98" spans="3:8" x14ac:dyDescent="0.25">
      <c r="C98" s="15" t="s">
        <v>147</v>
      </c>
      <c r="D98" s="15"/>
      <c r="E98" s="34"/>
      <c r="F98" s="51">
        <f>SUMIF($E$103:$E$110,C98,H110:H117)</f>
        <v>0</v>
      </c>
      <c r="G98" s="52">
        <f t="shared" si="2"/>
        <v>0</v>
      </c>
      <c r="H98" s="15"/>
    </row>
    <row r="99" spans="3:8" x14ac:dyDescent="0.25">
      <c r="C99" s="15" t="s">
        <v>148</v>
      </c>
      <c r="D99" s="15"/>
      <c r="E99" s="34"/>
      <c r="F99" s="51">
        <f t="shared" si="1"/>
        <v>0</v>
      </c>
      <c r="G99" s="52">
        <f t="shared" si="2"/>
        <v>0</v>
      </c>
      <c r="H99" s="15"/>
    </row>
    <row r="100" spans="3:8" x14ac:dyDescent="0.25">
      <c r="C100" s="15" t="s">
        <v>149</v>
      </c>
      <c r="D100" s="15"/>
      <c r="E100" s="34"/>
      <c r="F100" s="51">
        <f t="shared" si="1"/>
        <v>0</v>
      </c>
      <c r="G100" s="52">
        <f t="shared" si="2"/>
        <v>0</v>
      </c>
      <c r="H100" s="15"/>
    </row>
    <row r="103" spans="3:8" x14ac:dyDescent="0.25">
      <c r="E103" s="15" t="s">
        <v>141</v>
      </c>
      <c r="F103" s="15" t="s">
        <v>150</v>
      </c>
      <c r="G103" s="7">
        <f>SUMIF($H$7:$H$54,F103,$E$7:$E$54)</f>
        <v>0</v>
      </c>
      <c r="H103" s="54">
        <f t="shared" ref="H103:H110" si="3">SUMIF($H$7:$H$62,F103,$F$7:$F$62)</f>
        <v>0</v>
      </c>
    </row>
    <row r="104" spans="3:8" x14ac:dyDescent="0.25">
      <c r="E104" s="15" t="s">
        <v>141</v>
      </c>
      <c r="F104" s="15" t="s">
        <v>151</v>
      </c>
      <c r="G104" s="7">
        <f>SUMIF($H$7:$H$54,F104,$E$7:$E$54)</f>
        <v>0</v>
      </c>
      <c r="H104" s="54">
        <f t="shared" si="3"/>
        <v>0</v>
      </c>
    </row>
    <row r="105" spans="3:8" x14ac:dyDescent="0.25">
      <c r="E105" s="15" t="s">
        <v>141</v>
      </c>
      <c r="F105" s="16" t="s">
        <v>69</v>
      </c>
      <c r="G105" s="7">
        <f>H105/$F$75</f>
        <v>1.919412573324723E-2</v>
      </c>
      <c r="H105" s="54">
        <f t="shared" si="3"/>
        <v>101746200</v>
      </c>
    </row>
    <row r="106" spans="3:8" x14ac:dyDescent="0.25">
      <c r="E106" s="15" t="s">
        <v>152</v>
      </c>
      <c r="F106" s="15" t="s">
        <v>153</v>
      </c>
      <c r="G106" s="7">
        <f>SUMIF($H$7:$H$54,F106,$E$7:$E$54)</f>
        <v>0</v>
      </c>
      <c r="H106" s="54">
        <f t="shared" si="3"/>
        <v>0</v>
      </c>
    </row>
    <row r="107" spans="3:8" x14ac:dyDescent="0.25">
      <c r="E107" s="15" t="s">
        <v>143</v>
      </c>
      <c r="F107" s="15" t="s">
        <v>154</v>
      </c>
      <c r="G107" s="7">
        <f>SUMIF($H$7:$H$54,F107,$E$7:$E$54)</f>
        <v>0</v>
      </c>
      <c r="H107" s="54">
        <f t="shared" si="3"/>
        <v>0</v>
      </c>
    </row>
    <row r="108" spans="3:8" x14ac:dyDescent="0.25">
      <c r="E108" s="15" t="s">
        <v>141</v>
      </c>
      <c r="F108" s="15" t="s">
        <v>155</v>
      </c>
      <c r="G108" s="7">
        <f>SUMIF($H$7:$H$54,F108,$E$7:$E$54)</f>
        <v>0</v>
      </c>
      <c r="H108" s="54">
        <f t="shared" si="3"/>
        <v>0</v>
      </c>
    </row>
    <row r="109" spans="3:8" x14ac:dyDescent="0.25">
      <c r="E109" s="15" t="s">
        <v>143</v>
      </c>
      <c r="F109" s="15" t="s">
        <v>156</v>
      </c>
      <c r="G109" s="7">
        <f>SUMIF($H$7:$H$54,F109,$E$7:$E$54)</f>
        <v>0</v>
      </c>
      <c r="H109" s="54">
        <f t="shared" si="3"/>
        <v>0</v>
      </c>
    </row>
    <row r="110" spans="3:8" x14ac:dyDescent="0.25">
      <c r="E110" s="15" t="s">
        <v>141</v>
      </c>
      <c r="F110" s="15" t="s">
        <v>157</v>
      </c>
      <c r="G110" s="7">
        <f>SUMIF($H$7:$H$54,F110,$E$7:$E$54)</f>
        <v>0</v>
      </c>
      <c r="H110" s="54">
        <f t="shared" si="3"/>
        <v>0</v>
      </c>
    </row>
    <row r="111" spans="3:8" x14ac:dyDescent="0.25">
      <c r="G111" s="55">
        <f>SUM(G101:G110)</f>
        <v>1.919412573324723E-2</v>
      </c>
      <c r="H111" s="1">
        <f>SUM(H101:H110)</f>
        <v>101746200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2024-04-03T11:46:32Z</dcterms:created>
  <dcterms:modified xsi:type="dcterms:W3CDTF">2024-04-03T11:46:37Z</dcterms:modified>
</cp:coreProperties>
</file>