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1E3B4646-214D-4151-B864-AABA6F646D6D}" xr6:coauthVersionLast="47" xr6:coauthVersionMax="47" xr10:uidLastSave="{00000000-0000-0000-0000-000000000000}"/>
  <bookViews>
    <workbookView xWindow="-120" yWindow="-120" windowWidth="20730" windowHeight="11040" xr2:uid="{FD3B264F-0C85-4D76-987D-57D7992C3A79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F128" i="1" s="1"/>
  <c r="G128" i="1" s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F125" i="1" s="1"/>
  <c r="G125" i="1" s="1"/>
  <c r="G137" i="1"/>
  <c r="F134" i="1"/>
  <c r="F133" i="1"/>
  <c r="F132" i="1"/>
  <c r="F131" i="1"/>
  <c r="G131" i="1" s="1"/>
  <c r="F130" i="1"/>
  <c r="F129" i="1"/>
  <c r="F127" i="1"/>
  <c r="G127" i="1" s="1"/>
  <c r="F126" i="1"/>
  <c r="F124" i="1"/>
  <c r="G124" i="1" s="1"/>
  <c r="F123" i="1"/>
  <c r="G123" i="1" s="1"/>
  <c r="F107" i="1"/>
  <c r="F109" i="1" s="1"/>
  <c r="F97" i="1"/>
  <c r="G97" i="1" s="1"/>
  <c r="G134" i="1" l="1"/>
  <c r="G130" i="1"/>
  <c r="G126" i="1"/>
  <c r="G93" i="1"/>
  <c r="G85" i="1"/>
  <c r="G77" i="1"/>
  <c r="G69" i="1"/>
  <c r="G61" i="1"/>
  <c r="G53" i="1"/>
  <c r="G45" i="1"/>
  <c r="G37" i="1"/>
  <c r="G29" i="1"/>
  <c r="G21" i="1"/>
  <c r="G13" i="1"/>
  <c r="G92" i="1"/>
  <c r="G68" i="1"/>
  <c r="G60" i="1"/>
  <c r="G44" i="1"/>
  <c r="G28" i="1"/>
  <c r="G133" i="1"/>
  <c r="G129" i="1"/>
  <c r="G91" i="1"/>
  <c r="G83" i="1"/>
  <c r="G75" i="1"/>
  <c r="G67" i="1"/>
  <c r="G59" i="1"/>
  <c r="G51" i="1"/>
  <c r="G43" i="1"/>
  <c r="G35" i="1"/>
  <c r="G27" i="1"/>
  <c r="G19" i="1"/>
  <c r="G11" i="1"/>
  <c r="G76" i="1"/>
  <c r="G20" i="1"/>
  <c r="G105" i="1"/>
  <c r="G90" i="1"/>
  <c r="G82" i="1"/>
  <c r="G74" i="1"/>
  <c r="G66" i="1"/>
  <c r="G58" i="1"/>
  <c r="G50" i="1"/>
  <c r="G42" i="1"/>
  <c r="G34" i="1"/>
  <c r="G26" i="1"/>
  <c r="G18" i="1"/>
  <c r="G10" i="1"/>
  <c r="G88" i="1"/>
  <c r="G80" i="1"/>
  <c r="G72" i="1"/>
  <c r="G64" i="1"/>
  <c r="G56" i="1"/>
  <c r="G48" i="1"/>
  <c r="G40" i="1"/>
  <c r="G32" i="1"/>
  <c r="G24" i="1"/>
  <c r="G16" i="1"/>
  <c r="G8" i="1"/>
  <c r="G94" i="1"/>
  <c r="G86" i="1"/>
  <c r="G78" i="1"/>
  <c r="G70" i="1"/>
  <c r="G62" i="1"/>
  <c r="G54" i="1"/>
  <c r="G46" i="1"/>
  <c r="G38" i="1"/>
  <c r="G30" i="1"/>
  <c r="G22" i="1"/>
  <c r="G101" i="1"/>
  <c r="G89" i="1"/>
  <c r="G81" i="1"/>
  <c r="G73" i="1"/>
  <c r="G65" i="1"/>
  <c r="G57" i="1"/>
  <c r="G49" i="1"/>
  <c r="G41" i="1"/>
  <c r="G33" i="1"/>
  <c r="G25" i="1"/>
  <c r="G17" i="1"/>
  <c r="G9" i="1"/>
  <c r="G87" i="1"/>
  <c r="G79" i="1"/>
  <c r="G71" i="1"/>
  <c r="G63" i="1"/>
  <c r="G55" i="1"/>
  <c r="G47" i="1"/>
  <c r="G39" i="1"/>
  <c r="G31" i="1"/>
  <c r="G23" i="1"/>
  <c r="G15" i="1"/>
  <c r="G7" i="1"/>
  <c r="G14" i="1"/>
  <c r="G84" i="1"/>
  <c r="G52" i="1"/>
  <c r="G36" i="1"/>
  <c r="G12" i="1"/>
  <c r="G132" i="1"/>
  <c r="G107" i="1"/>
</calcChain>
</file>

<file path=xl/sharedStrings.xml><?xml version="1.0" encoding="utf-8"?>
<sst xmlns="http://schemas.openxmlformats.org/spreadsheetml/2006/main" count="339" uniqueCount="290">
  <si>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</si>
  <si>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</si>
  <si>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</si>
  <si>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</si>
  <si>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</si>
  <si>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</si>
  <si>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31-03-2025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</si>
  <si>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</si>
  <si>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</si>
  <si>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</si>
  <si>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</si>
  <si>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</si>
  <si>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</si>
  <si>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</si>
  <si>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</si>
  <si>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</si>
  <si>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</si>
  <si>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</si>
  <si>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</si>
  <si>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</si>
  <si>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</si>
  <si>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</si>
  <si>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</si>
  <si>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</si>
  <si>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</si>
  <si>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</si>
  <si>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</si>
  <si>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</si>
  <si>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</si>
  <si>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</si>
  <si>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</si>
  <si>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</si>
  <si>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</si>
  <si>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</si>
  <si>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</si>
  <si>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</si>
  <si>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</si>
  <si>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</si>
  <si>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</si>
  <si>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</si>
  <si>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</si>
  <si>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</si>
  <si>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</si>
  <si>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</si>
  <si>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</si>
  <si>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</si>
  <si>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</si>
  <si>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</si>
  <si>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</si>
  <si>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</si>
  <si>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</si>
  <si>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</si>
  <si>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</si>
  <si>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</si>
  <si>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</si>
  <si>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</si>
  <si>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</si>
  <si>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</si>
  <si>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</si>
  <si>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</si>
  <si>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</si>
  <si>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</si>
  <si>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</si>
  <si>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</si>
  <si>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</si>
  <si>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</si>
  <si>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</si>
  <si>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</si>
  <si>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</si>
  <si>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</si>
  <si>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</si>
  <si>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</si>
  <si>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</si>
  <si>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</si>
  <si>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</si>
  <si>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</si>
  <si>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</si>
  <si>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</si>
  <si>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</si>
  <si>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</si>
  <si>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</si>
  <si>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</si>
  <si>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</si>
  <si>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</si>
  <si>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</si>
  <si>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</si>
  <si>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</si>
  <si>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</si>
  <si>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</si>
  <si>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</si>
  <si>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</si>
  <si>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</si>
  <si>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</si>
  <si>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</si>
  <si>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</si>
  <si>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</si>
  <si>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</si>
  <si>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</si>
  <si>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</si>
  <si>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</si>
  <si>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</si>
  <si>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</si>
  <si>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</si>
  <si>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</si>
  <si>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</si>
  <si>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</si>
  <si>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</si>
  <si>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</si>
  <si>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</si>
  <si>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</si>
  <si>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engines and turbines, except aircraft, vehicle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</si>
  <si>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</si>
  <si>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</si>
  <si>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</si>
  <si>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</si>
  <si>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</si>
  <si>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</si>
  <si>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</si>
  <si>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</si>
  <si>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</si>
  <si>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</si>
  <si>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</si>
  <si>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</si>
  <si>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</si>
  <si>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</si>
  <si>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INE226A01021</t>
  </si>
  <si>
    <t>VOLTAS LTD</t>
  </si>
  <si>
    <t>Manufacture of air-conditioning machines, including motor vehicles airconditioners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</si>
  <si>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</si>
  <si>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</si>
  <si>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</si>
  <si>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</si>
  <si>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</si>
  <si>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</si>
  <si>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</si>
  <si>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</si>
  <si>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</si>
  <si>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</si>
  <si>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</si>
  <si>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</si>
  <si>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</si>
  <si>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</si>
  <si>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</si>
  <si>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</si>
  <si>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</si>
  <si>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</si>
  <si>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</si>
  <si>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</si>
  <si>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</si>
  <si>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</si>
  <si>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</si>
  <si>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</si>
  <si>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</si>
  <si>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</si>
  <si>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</si>
  <si>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</si>
  <si>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</si>
  <si>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</si>
  <si>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</si>
  <si>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</si>
  <si>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</si>
  <si>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</si>
  <si>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</si>
  <si>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</si>
  <si>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</si>
  <si>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</si>
  <si>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</si>
  <si>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</si>
  <si>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</si>
  <si>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</si>
  <si>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</si>
  <si>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</si>
  <si>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INE483A01010</t>
  </si>
  <si>
    <t>Central Bank of India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</si>
  <si>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</si>
  <si>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</si>
  <si>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</si>
  <si>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</si>
  <si>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</si>
  <si>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</si>
  <si>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</si>
  <si>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</si>
  <si>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</si>
  <si>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</si>
  <si>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</si>
  <si>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</si>
  <si>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</si>
  <si>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</si>
  <si>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</si>
  <si>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</si>
  <si>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</si>
  <si>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</si>
  <si>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</si>
  <si>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INE663F01024</t>
  </si>
  <si>
    <t>Info Edge (India) Ltd</t>
  </si>
  <si>
    <t>Operation of other websites that act as portals to the Internet</t>
  </si>
  <si>
    <t>INE669C01036</t>
  </si>
  <si>
    <t>TECH MAHINDRA LIMITED</t>
  </si>
  <si>
    <t>INE685A01028</t>
  </si>
  <si>
    <t>Torrent Pharmaceuticals Ltd</t>
  </si>
  <si>
    <t>INE686F01025</t>
  </si>
  <si>
    <t>United Breweries Limited</t>
  </si>
  <si>
    <t>Manufacture of beer</t>
  </si>
  <si>
    <t>INE691A01018</t>
  </si>
  <si>
    <t>UCO Bank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</si>
  <si>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</si>
  <si>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</si>
  <si>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</si>
  <si>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</si>
  <si>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</si>
  <si>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</si>
  <si>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</si>
  <si>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02A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</si>
  <si>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</si>
  <si>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</si>
  <si>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</si>
  <si>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</si>
  <si>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</si>
  <si>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</si>
  <si>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</si>
  <si>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</si>
  <si>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</si>
  <si>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</si>
  <si>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</si>
  <si>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NCA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</si>
  <si>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</si>
  <si>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</si>
  <si>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</si>
  <si>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</si>
  <si>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</si>
  <si>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</si>
  <si>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</si>
  <si>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</si>
  <si>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</si>
  <si>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</si>
  <si>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</si>
  <si>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</si>
  <si>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</si>
  <si>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</si>
  <si>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Infrastructure</t>
  </si>
  <si>
    <t>INE917I01010</t>
  </si>
  <si>
    <t>Bajaj Auto Limited</t>
  </si>
  <si>
    <t>INE918I01026</t>
  </si>
  <si>
    <t>BAJAJ FINSERV LTD</t>
  </si>
  <si>
    <t>Activities of holding companies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</si>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</sst>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5" fillId="0" borderId="0" xfId="2" applyFont="1" applyAlignment="1">
      <alignment vertical="top"/>
    </xf>
    <xf numFmtId="0" fontId="0" fillId="0" borderId="6" xfId="3" quotePrefix="1" applyNumberFormat="1" applyFont="1" applyFill="1" applyBorder="1"/>
    <xf numFmtId="0" fontId="5" fillId="0" borderId="0" xfId="2" applyFont="1"/>
    <xf numFmtId="0" fontId="8" fillId="0" borderId="0" xfId="0" applyFont="1"/>
    <xf numFmtId="43" fontId="0" fillId="0" borderId="5" xfId="1" applyNumberFormat="1" applyFont="1" applyFill="1" applyBorder="1"/>
    <xf numFmtId="10" fontId="1" fillId="0" borderId="5" xfId="1" applyNumberFormat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7" xfId="2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5" fillId="0" borderId="7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7" xfId="2" applyBorder="1"/>
    <xf numFmtId="165" fontId="9" fillId="0" borderId="5" xfId="3" applyNumberFormat="1" applyFont="1" applyFill="1" applyBorder="1" applyAlignment="1">
      <alignment vertical="center" wrapText="1"/>
    </xf>
    <xf numFmtId="0" fontId="3" fillId="0" borderId="7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5" fillId="0" borderId="0" xfId="1" applyFont="1" applyFill="1" applyBorder="1"/>
    <xf numFmtId="164" fontId="10" fillId="0" borderId="0" xfId="3" applyFont="1" applyFill="1" applyBorder="1"/>
  </cellXfs>
  <cellStyles count="5">
    <cellStyle name="Comma 2 3" xfId="3" xr:uid="{E069B2EF-D8AE-4669-A8CF-8D1674967F3F}"/>
    <cellStyle name="Normal" xfId="0" builtinId="0"/>
    <cellStyle name="Normal 2 3" xfId="2" xr:uid="{0DBDE3AD-139E-488C-BAE2-3329B87475DE}"/>
    <cellStyle name="Percent" xfId="1" builtinId="5"/>
    <cellStyle name="Percent 2 2" xfId="4" xr:uid="{29EA7FD4-F9DD-48A4-95A8-445A5A76E748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Relationship Id="rId1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B0134-5B2F-4C3A-AEB4-05C7991F3D05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6F1D295F-3B9B-4371-8AEF-A0A0EB8F5019}" name="ISIN No." dataDxfId="6"/>
    <tableColumn id="2" xr3:uid="{C5BC2D26-58E6-41FC-BCD4-2B21221DA59A}" name="Name of the Instrument" dataDxfId="5"/>
    <tableColumn id="3" xr3:uid="{3D58005C-1FAA-47CA-B265-5B4FAEB14B57}" name="Industry " dataDxfId="4"/>
    <tableColumn id="4" xr3:uid="{0AFEEC1A-BD52-4C5A-BA9E-451E2A014998}" name="Quantity" dataDxfId="3"/>
    <tableColumn id="5" xr3:uid="{A1B32D49-40C2-442A-8544-2224EBCDF2DC}" name="Market Value" dataDxfId="2"/>
    <tableColumn id="6" xr3:uid="{9A444693-4720-4D58-BAA0-6119A1695303}" name="% of Portfolio" dataDxfId="1" dataCellStyle="Percent">
      <calculatedColumnFormula>+F7/$F$109</calculatedColumnFormula>
    </tableColumn>
    <tableColumn id="7" xr3:uid="{25F59EFB-AA55-448F-8EFA-38F3D7157EC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CB2D-4851-4497-89EC-61E0CC1988FD}">
  <sheetPr>
    <tabColor rgb="FF7030A0"/>
  </sheetPr>
  <dimension ref="A1:H145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21" customWidth="1"/>
    <col min="2" max="2" width="16.5703125" style="21" customWidth="1"/>
    <col min="3" max="3" width="52.7109375" style="21" customWidth="1"/>
    <col min="4" max="4" width="62" style="21" customWidth="1"/>
    <col min="5" max="5" width="19.42578125" style="55" customWidth="1"/>
    <col min="6" max="6" width="29.5703125" style="21" customWidth="1"/>
    <col min="7" max="7" width="20.5703125" style="54" customWidth="1"/>
    <col min="8" max="8" width="20.7109375" style="21" bestFit="1" customWidth="1"/>
    <col min="9" max="9" width="12" style="21" bestFit="1" customWidth="1"/>
    <col min="10" max="11" width="9.140625" style="21"/>
    <col min="12" max="12" width="16.140625" style="21" bestFit="1" customWidth="1"/>
    <col min="13" max="13" width="14" style="21" bestFit="1" customWidth="1"/>
    <col min="14" max="14" width="9.140625" style="21"/>
    <col min="15" max="15" width="10" style="21" bestFit="1" customWidth="1"/>
    <col min="16" max="16384" width="9.140625" style="21"/>
  </cols>
  <sheetData>
    <row r="1" spans="1:8" s="1" customFormat="1" x14ac:dyDescent="0.25">
      <c r="E1" s="2"/>
      <c r="G1" s="3"/>
    </row>
    <row r="2" spans="1:8" s="1" customFormat="1" x14ac:dyDescent="0.25">
      <c r="B2" s="4" t="s">
        <v>0</v>
      </c>
      <c r="D2" s="5" t="s">
        <v>1</v>
      </c>
      <c r="E2" s="2"/>
      <c r="G2" s="3"/>
    </row>
    <row r="3" spans="1:8" s="1" customFormat="1" x14ac:dyDescent="0.25">
      <c r="A3" s="6" t="s">
        <v>2</v>
      </c>
      <c r="B3" s="4" t="s">
        <v>3</v>
      </c>
      <c r="D3" s="4" t="s">
        <v>4</v>
      </c>
      <c r="E3" s="2"/>
      <c r="G3" s="7"/>
    </row>
    <row r="4" spans="1:8" s="1" customFormat="1" x14ac:dyDescent="0.25">
      <c r="B4" s="4" t="s">
        <v>5</v>
      </c>
      <c r="D4" s="4" t="s">
        <v>6</v>
      </c>
      <c r="E4" s="2"/>
      <c r="G4" s="7"/>
    </row>
    <row r="5" spans="1:8" s="1" customFormat="1" x14ac:dyDescent="0.25">
      <c r="E5" s="2"/>
      <c r="G5" s="7"/>
    </row>
    <row r="6" spans="1:8" s="1" customFormat="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s="1" customFormat="1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7438199.4000000004</v>
      </c>
      <c r="G7" s="17">
        <f t="shared" ref="G7:G70" si="0">+F7/$F$109</f>
        <v>5.1904221644985267E-4</v>
      </c>
      <c r="H7" s="18"/>
    </row>
    <row r="8" spans="1:8" s="1" customFormat="1" x14ac:dyDescent="0.25">
      <c r="A8" s="13"/>
      <c r="B8" s="14" t="s">
        <v>17</v>
      </c>
      <c r="C8" s="15" t="s">
        <v>18</v>
      </c>
      <c r="D8" s="15" t="s">
        <v>19</v>
      </c>
      <c r="E8" s="16">
        <v>594188</v>
      </c>
      <c r="F8" s="16">
        <v>757649118.79999995</v>
      </c>
      <c r="G8" s="17">
        <f t="shared" si="0"/>
        <v>5.28692304098798E-2</v>
      </c>
      <c r="H8" s="18"/>
    </row>
    <row r="9" spans="1:8" s="1" customFormat="1" x14ac:dyDescent="0.25">
      <c r="A9" s="13"/>
      <c r="B9" s="14" t="s">
        <v>20</v>
      </c>
      <c r="C9" s="15" t="s">
        <v>21</v>
      </c>
      <c r="D9" s="15" t="s">
        <v>22</v>
      </c>
      <c r="E9" s="16">
        <v>6814</v>
      </c>
      <c r="F9" s="16">
        <v>35946234.899999999</v>
      </c>
      <c r="G9" s="17">
        <f t="shared" si="0"/>
        <v>2.5083508026852632E-3</v>
      </c>
      <c r="H9" s="18"/>
    </row>
    <row r="10" spans="1:8" s="1" customFormat="1" x14ac:dyDescent="0.25">
      <c r="A10" s="13"/>
      <c r="B10" s="14" t="s">
        <v>23</v>
      </c>
      <c r="C10" s="15" t="s">
        <v>24</v>
      </c>
      <c r="D10" s="15" t="s">
        <v>25</v>
      </c>
      <c r="E10" s="16">
        <v>335365</v>
      </c>
      <c r="F10" s="16">
        <v>526741037.25</v>
      </c>
      <c r="G10" s="17">
        <f t="shared" si="0"/>
        <v>3.6756319744444384E-2</v>
      </c>
      <c r="H10" s="18"/>
    </row>
    <row r="11" spans="1:8" s="1" customFormat="1" x14ac:dyDescent="0.25">
      <c r="A11" s="13"/>
      <c r="B11" s="14" t="s">
        <v>26</v>
      </c>
      <c r="C11" s="15" t="s">
        <v>27</v>
      </c>
      <c r="D11" s="15" t="s">
        <v>28</v>
      </c>
      <c r="E11" s="16">
        <v>16350</v>
      </c>
      <c r="F11" s="16">
        <v>73602795</v>
      </c>
      <c r="G11" s="17">
        <f t="shared" si="0"/>
        <v>5.1360491698708866E-3</v>
      </c>
      <c r="H11" s="18"/>
    </row>
    <row r="12" spans="1:8" s="1" customFormat="1" x14ac:dyDescent="0.25">
      <c r="A12" s="13"/>
      <c r="B12" s="14" t="s">
        <v>29</v>
      </c>
      <c r="C12" s="15" t="s">
        <v>30</v>
      </c>
      <c r="D12" s="15" t="s">
        <v>31</v>
      </c>
      <c r="E12" s="16">
        <v>90000</v>
      </c>
      <c r="F12" s="16">
        <v>45585000</v>
      </c>
      <c r="G12" s="17">
        <f t="shared" si="0"/>
        <v>3.180949873011811E-3</v>
      </c>
      <c r="H12" s="18"/>
    </row>
    <row r="13" spans="1:8" s="1" customFormat="1" x14ac:dyDescent="0.25">
      <c r="A13" s="19"/>
      <c r="B13" s="14" t="s">
        <v>32</v>
      </c>
      <c r="C13" s="15" t="s">
        <v>33</v>
      </c>
      <c r="D13" s="15" t="s">
        <v>34</v>
      </c>
      <c r="E13" s="16">
        <v>113471</v>
      </c>
      <c r="F13" s="16">
        <v>396274773.30000001</v>
      </c>
      <c r="G13" s="17">
        <f t="shared" si="0"/>
        <v>2.7652302068803758E-2</v>
      </c>
      <c r="H13" s="18"/>
    </row>
    <row r="14" spans="1:8" s="1" customFormat="1" x14ac:dyDescent="0.25">
      <c r="A14" s="19"/>
      <c r="B14" s="14" t="s">
        <v>35</v>
      </c>
      <c r="C14" s="15" t="s">
        <v>36</v>
      </c>
      <c r="D14" s="15" t="s">
        <v>37</v>
      </c>
      <c r="E14" s="16">
        <v>348500</v>
      </c>
      <c r="F14" s="16">
        <v>149576200</v>
      </c>
      <c r="G14" s="17">
        <f t="shared" si="0"/>
        <v>1.0437520991457481E-2</v>
      </c>
      <c r="H14" s="18"/>
    </row>
    <row r="15" spans="1:8" s="1" customFormat="1" x14ac:dyDescent="0.25">
      <c r="A15" s="19"/>
      <c r="B15" s="14" t="s">
        <v>38</v>
      </c>
      <c r="C15" s="15" t="s">
        <v>39</v>
      </c>
      <c r="D15" s="15" t="s">
        <v>40</v>
      </c>
      <c r="E15" s="16">
        <v>367000</v>
      </c>
      <c r="F15" s="16">
        <v>83870510</v>
      </c>
      <c r="G15" s="17">
        <f t="shared" si="0"/>
        <v>5.8525367584498379E-3</v>
      </c>
      <c r="H15" s="18"/>
    </row>
    <row r="16" spans="1:8" s="1" customFormat="1" x14ac:dyDescent="0.25">
      <c r="A16" s="19"/>
      <c r="B16" s="14" t="s">
        <v>41</v>
      </c>
      <c r="C16" s="15" t="s">
        <v>42</v>
      </c>
      <c r="D16" s="15" t="s">
        <v>19</v>
      </c>
      <c r="E16" s="16">
        <v>516650</v>
      </c>
      <c r="F16" s="16">
        <v>143871525.5</v>
      </c>
      <c r="G16" s="17">
        <f t="shared" si="0"/>
        <v>1.0039445229115731E-2</v>
      </c>
      <c r="H16" s="18"/>
    </row>
    <row r="17" spans="1:8" s="1" customFormat="1" x14ac:dyDescent="0.25">
      <c r="A17" s="19"/>
      <c r="B17" s="14" t="s">
        <v>43</v>
      </c>
      <c r="C17" s="15" t="s">
        <v>44</v>
      </c>
      <c r="D17" s="15" t="s">
        <v>45</v>
      </c>
      <c r="E17" s="16">
        <v>96617</v>
      </c>
      <c r="F17" s="16">
        <v>218243310.44999999</v>
      </c>
      <c r="G17" s="17">
        <f t="shared" si="0"/>
        <v>1.5229154999706148E-2</v>
      </c>
      <c r="H17" s="18"/>
    </row>
    <row r="18" spans="1:8" s="1" customFormat="1" x14ac:dyDescent="0.25">
      <c r="A18" s="19"/>
      <c r="B18" s="14" t="s">
        <v>46</v>
      </c>
      <c r="C18" s="15" t="s">
        <v>47</v>
      </c>
      <c r="D18" s="15" t="s">
        <v>48</v>
      </c>
      <c r="E18" s="16">
        <v>218440</v>
      </c>
      <c r="F18" s="16">
        <v>149074378</v>
      </c>
      <c r="G18" s="17">
        <f t="shared" si="0"/>
        <v>1.0402503537751778E-2</v>
      </c>
      <c r="H18" s="18"/>
    </row>
    <row r="19" spans="1:8" s="1" customFormat="1" x14ac:dyDescent="0.25">
      <c r="A19" s="19"/>
      <c r="B19" s="14" t="s">
        <v>49</v>
      </c>
      <c r="C19" s="15" t="s">
        <v>50</v>
      </c>
      <c r="D19" s="15" t="s">
        <v>40</v>
      </c>
      <c r="E19" s="16">
        <v>525063</v>
      </c>
      <c r="F19" s="16">
        <v>959920176.60000002</v>
      </c>
      <c r="G19" s="17">
        <f t="shared" si="0"/>
        <v>6.6983831608144029E-2</v>
      </c>
      <c r="H19" s="18"/>
    </row>
    <row r="20" spans="1:8" s="1" customFormat="1" x14ac:dyDescent="0.25">
      <c r="A20" s="19"/>
      <c r="B20" s="14" t="s">
        <v>51</v>
      </c>
      <c r="C20" s="15" t="s">
        <v>52</v>
      </c>
      <c r="D20" s="15" t="s">
        <v>53</v>
      </c>
      <c r="E20" s="16">
        <v>77805</v>
      </c>
      <c r="F20" s="16">
        <v>134968333.5</v>
      </c>
      <c r="G20" s="17">
        <f t="shared" si="0"/>
        <v>9.4181749107697874E-3</v>
      </c>
      <c r="H20" s="18"/>
    </row>
    <row r="21" spans="1:8" s="1" customFormat="1" x14ac:dyDescent="0.25">
      <c r="A21" s="19"/>
      <c r="B21" s="14" t="s">
        <v>54</v>
      </c>
      <c r="C21" s="15" t="s">
        <v>55</v>
      </c>
      <c r="D21" s="15" t="s">
        <v>53</v>
      </c>
      <c r="E21" s="16">
        <v>90690</v>
      </c>
      <c r="F21" s="16">
        <v>130793118</v>
      </c>
      <c r="G21" s="17">
        <f t="shared" si="0"/>
        <v>9.1268257561241389E-3</v>
      </c>
      <c r="H21" s="18"/>
    </row>
    <row r="22" spans="1:8" s="1" customFormat="1" x14ac:dyDescent="0.25">
      <c r="A22" s="19"/>
      <c r="B22" s="14" t="s">
        <v>56</v>
      </c>
      <c r="C22" s="15" t="s">
        <v>57</v>
      </c>
      <c r="D22" s="15" t="s">
        <v>40</v>
      </c>
      <c r="E22" s="16">
        <v>601950</v>
      </c>
      <c r="F22" s="16">
        <v>464404425</v>
      </c>
      <c r="G22" s="17">
        <f t="shared" si="0"/>
        <v>3.2406431868594342E-2</v>
      </c>
      <c r="H22" s="18"/>
    </row>
    <row r="23" spans="1:8" s="1" customFormat="1" x14ac:dyDescent="0.25">
      <c r="A23" s="19"/>
      <c r="B23" s="14" t="s">
        <v>58</v>
      </c>
      <c r="C23" s="15" t="s">
        <v>59</v>
      </c>
      <c r="D23" s="15" t="s">
        <v>60</v>
      </c>
      <c r="E23" s="16">
        <v>7790</v>
      </c>
      <c r="F23" s="16">
        <v>41658583</v>
      </c>
      <c r="G23" s="17">
        <f t="shared" si="0"/>
        <v>2.9069620336448832E-3</v>
      </c>
      <c r="H23" s="18"/>
    </row>
    <row r="24" spans="1:8" s="1" customFormat="1" x14ac:dyDescent="0.25">
      <c r="A24" s="19"/>
      <c r="B24" s="14" t="s">
        <v>61</v>
      </c>
      <c r="C24" s="15" t="s">
        <v>62</v>
      </c>
      <c r="D24" s="15" t="s">
        <v>63</v>
      </c>
      <c r="E24" s="16">
        <v>28250</v>
      </c>
      <c r="F24" s="16">
        <v>118012962.5</v>
      </c>
      <c r="G24" s="17">
        <f t="shared" si="0"/>
        <v>8.2350184946390834E-3</v>
      </c>
      <c r="H24" s="18"/>
    </row>
    <row r="25" spans="1:8" s="1" customFormat="1" x14ac:dyDescent="0.25">
      <c r="A25" s="19"/>
      <c r="B25" s="14" t="s">
        <v>64</v>
      </c>
      <c r="C25" s="15" t="s">
        <v>65</v>
      </c>
      <c r="D25" s="15" t="s">
        <v>25</v>
      </c>
      <c r="E25" s="16">
        <v>30000</v>
      </c>
      <c r="F25" s="16">
        <v>7867500</v>
      </c>
      <c r="G25" s="17">
        <f t="shared" si="0"/>
        <v>5.4899908140661235E-4</v>
      </c>
      <c r="H25" s="18"/>
    </row>
    <row r="26" spans="1:8" s="1" customFormat="1" x14ac:dyDescent="0.25">
      <c r="A26" s="19"/>
      <c r="B26" s="14" t="s">
        <v>66</v>
      </c>
      <c r="C26" s="15" t="s">
        <v>67</v>
      </c>
      <c r="D26" s="15" t="s">
        <v>68</v>
      </c>
      <c r="E26" s="16">
        <v>912350</v>
      </c>
      <c r="F26" s="16">
        <v>140720864</v>
      </c>
      <c r="G26" s="17">
        <f t="shared" si="0"/>
        <v>9.8195900947880294E-3</v>
      </c>
      <c r="H26" s="18"/>
    </row>
    <row r="27" spans="1:8" s="1" customFormat="1" x14ac:dyDescent="0.25">
      <c r="A27" s="19"/>
      <c r="B27" s="14" t="s">
        <v>69</v>
      </c>
      <c r="C27" s="15" t="s">
        <v>70</v>
      </c>
      <c r="D27" s="15" t="s">
        <v>53</v>
      </c>
      <c r="E27" s="16">
        <v>9825</v>
      </c>
      <c r="F27" s="16">
        <v>11241765</v>
      </c>
      <c r="G27" s="17">
        <f t="shared" si="0"/>
        <v>7.8445740812062357E-4</v>
      </c>
      <c r="H27" s="18"/>
    </row>
    <row r="28" spans="1:8" s="1" customFormat="1" x14ac:dyDescent="0.25">
      <c r="A28" s="19"/>
      <c r="B28" s="14" t="s">
        <v>71</v>
      </c>
      <c r="C28" s="15" t="s">
        <v>72</v>
      </c>
      <c r="D28" s="15" t="s">
        <v>40</v>
      </c>
      <c r="E28" s="16">
        <v>708816</v>
      </c>
      <c r="F28" s="16">
        <v>955732053.60000002</v>
      </c>
      <c r="G28" s="17">
        <f t="shared" si="0"/>
        <v>6.6691581760057864E-2</v>
      </c>
      <c r="H28" s="18"/>
    </row>
    <row r="29" spans="1:8" s="1" customFormat="1" x14ac:dyDescent="0.25">
      <c r="A29" s="19"/>
      <c r="B29" s="14" t="s">
        <v>73</v>
      </c>
      <c r="C29" s="15" t="s">
        <v>74</v>
      </c>
      <c r="D29" s="15" t="s">
        <v>75</v>
      </c>
      <c r="E29" s="16">
        <v>51500</v>
      </c>
      <c r="F29" s="16">
        <v>84326100</v>
      </c>
      <c r="G29" s="17">
        <f t="shared" si="0"/>
        <v>5.884328114216986E-3</v>
      </c>
      <c r="H29" s="18"/>
    </row>
    <row r="30" spans="1:8" s="1" customFormat="1" x14ac:dyDescent="0.25">
      <c r="A30" s="19"/>
      <c r="B30" s="14" t="s">
        <v>76</v>
      </c>
      <c r="C30" s="15" t="s">
        <v>77</v>
      </c>
      <c r="D30" s="15" t="s">
        <v>78</v>
      </c>
      <c r="E30" s="16">
        <v>50098</v>
      </c>
      <c r="F30" s="16">
        <v>133551248.40000001</v>
      </c>
      <c r="G30" s="17">
        <f t="shared" si="0"/>
        <v>9.3192898242524715E-3</v>
      </c>
      <c r="H30" s="18"/>
    </row>
    <row r="31" spans="1:8" s="1" customFormat="1" x14ac:dyDescent="0.25">
      <c r="A31" s="19"/>
      <c r="B31" s="14" t="s">
        <v>79</v>
      </c>
      <c r="C31" s="15" t="s">
        <v>80</v>
      </c>
      <c r="D31" s="15" t="s">
        <v>37</v>
      </c>
      <c r="E31" s="16">
        <v>99350</v>
      </c>
      <c r="F31" s="16">
        <v>151007032.5</v>
      </c>
      <c r="G31" s="17">
        <f t="shared" si="0"/>
        <v>1.053736538016377E-2</v>
      </c>
      <c r="H31" s="18"/>
    </row>
    <row r="32" spans="1:8" s="1" customFormat="1" x14ac:dyDescent="0.25">
      <c r="A32" s="19"/>
      <c r="B32" s="14" t="s">
        <v>81</v>
      </c>
      <c r="C32" s="15" t="s">
        <v>82</v>
      </c>
      <c r="D32" s="15" t="s">
        <v>16</v>
      </c>
      <c r="E32" s="16">
        <v>328934</v>
      </c>
      <c r="F32" s="16">
        <v>109962636.2</v>
      </c>
      <c r="G32" s="17">
        <f t="shared" si="0"/>
        <v>7.6732616794216082E-3</v>
      </c>
      <c r="H32" s="18"/>
    </row>
    <row r="33" spans="1:8" s="1" customFormat="1" x14ac:dyDescent="0.25">
      <c r="A33" s="19"/>
      <c r="B33" s="14" t="s">
        <v>83</v>
      </c>
      <c r="C33" s="15" t="s">
        <v>84</v>
      </c>
      <c r="D33" s="15" t="s">
        <v>85</v>
      </c>
      <c r="E33" s="16">
        <v>81810</v>
      </c>
      <c r="F33" s="16">
        <v>126629608.5</v>
      </c>
      <c r="G33" s="17">
        <f t="shared" si="0"/>
        <v>8.8362934534958956E-3</v>
      </c>
      <c r="H33" s="18"/>
    </row>
    <row r="34" spans="1:8" s="1" customFormat="1" x14ac:dyDescent="0.25">
      <c r="A34" s="19"/>
      <c r="B34" s="14" t="s">
        <v>86</v>
      </c>
      <c r="C34" s="15" t="s">
        <v>87</v>
      </c>
      <c r="D34" s="15" t="s">
        <v>88</v>
      </c>
      <c r="E34" s="16">
        <v>429500</v>
      </c>
      <c r="F34" s="16">
        <v>78615680</v>
      </c>
      <c r="G34" s="17">
        <f t="shared" si="0"/>
        <v>5.485851427283913E-3</v>
      </c>
      <c r="H34" s="18"/>
    </row>
    <row r="35" spans="1:8" s="1" customFormat="1" x14ac:dyDescent="0.25">
      <c r="A35" s="19"/>
      <c r="B35" s="14" t="s">
        <v>89</v>
      </c>
      <c r="C35" s="15" t="s">
        <v>90</v>
      </c>
      <c r="D35" s="15" t="s">
        <v>37</v>
      </c>
      <c r="E35" s="16">
        <v>450000</v>
      </c>
      <c r="F35" s="16">
        <v>186412500</v>
      </c>
      <c r="G35" s="17">
        <f t="shared" si="0"/>
        <v>1.3007981094720067E-2</v>
      </c>
      <c r="H35" s="18"/>
    </row>
    <row r="36" spans="1:8" s="1" customFormat="1" x14ac:dyDescent="0.25">
      <c r="A36" s="19"/>
      <c r="B36" s="14" t="s">
        <v>91</v>
      </c>
      <c r="C36" s="15" t="s">
        <v>92</v>
      </c>
      <c r="D36" s="15" t="s">
        <v>93</v>
      </c>
      <c r="E36" s="16">
        <v>798220</v>
      </c>
      <c r="F36" s="16">
        <v>327070645</v>
      </c>
      <c r="G36" s="17">
        <f t="shared" si="0"/>
        <v>2.282319461837537E-2</v>
      </c>
      <c r="H36" s="18"/>
    </row>
    <row r="37" spans="1:8" s="1" customFormat="1" x14ac:dyDescent="0.25">
      <c r="A37" s="19"/>
      <c r="B37" s="14" t="s">
        <v>94</v>
      </c>
      <c r="C37" s="15" t="s">
        <v>95</v>
      </c>
      <c r="D37" s="15" t="s">
        <v>96</v>
      </c>
      <c r="E37" s="16">
        <v>123050</v>
      </c>
      <c r="F37" s="16">
        <v>82991072.5</v>
      </c>
      <c r="G37" s="17">
        <f t="shared" si="0"/>
        <v>5.7911690584619728E-3</v>
      </c>
      <c r="H37" s="18"/>
    </row>
    <row r="38" spans="1:8" s="1" customFormat="1" x14ac:dyDescent="0.25">
      <c r="A38" s="19"/>
      <c r="B38" s="14" t="s">
        <v>97</v>
      </c>
      <c r="C38" s="15" t="s">
        <v>98</v>
      </c>
      <c r="D38" s="15" t="s">
        <v>60</v>
      </c>
      <c r="E38" s="16">
        <v>43955</v>
      </c>
      <c r="F38" s="16">
        <v>163642267.25</v>
      </c>
      <c r="G38" s="17">
        <f t="shared" si="0"/>
        <v>1.1419059980876436E-2</v>
      </c>
      <c r="H38" s="18"/>
    </row>
    <row r="39" spans="1:8" s="1" customFormat="1" x14ac:dyDescent="0.25">
      <c r="A39" s="19"/>
      <c r="B39" s="14" t="s">
        <v>99</v>
      </c>
      <c r="C39" s="15" t="s">
        <v>100</v>
      </c>
      <c r="D39" s="15" t="s">
        <v>101</v>
      </c>
      <c r="E39" s="16">
        <v>24000</v>
      </c>
      <c r="F39" s="16">
        <v>36693600</v>
      </c>
      <c r="G39" s="17">
        <f t="shared" si="0"/>
        <v>2.5605024078171812E-3</v>
      </c>
      <c r="H39" s="18"/>
    </row>
    <row r="40" spans="1:8" s="1" customFormat="1" x14ac:dyDescent="0.25">
      <c r="A40" s="19"/>
      <c r="B40" s="14" t="s">
        <v>102</v>
      </c>
      <c r="C40" s="15" t="s">
        <v>103</v>
      </c>
      <c r="D40" s="15" t="s">
        <v>104</v>
      </c>
      <c r="E40" s="16">
        <v>24620</v>
      </c>
      <c r="F40" s="16">
        <v>24666778</v>
      </c>
      <c r="G40" s="17">
        <f t="shared" si="0"/>
        <v>1.7212632301570811E-3</v>
      </c>
      <c r="H40" s="18"/>
    </row>
    <row r="41" spans="1:8" s="1" customFormat="1" outlineLevel="1" x14ac:dyDescent="0.25">
      <c r="A41" s="19"/>
      <c r="B41" s="14" t="s">
        <v>105</v>
      </c>
      <c r="C41" s="15" t="s">
        <v>106</v>
      </c>
      <c r="D41" s="15" t="s">
        <v>107</v>
      </c>
      <c r="E41" s="16">
        <v>17550</v>
      </c>
      <c r="F41" s="16">
        <v>71660160</v>
      </c>
      <c r="G41" s="17">
        <f t="shared" si="0"/>
        <v>5.0004908819130433E-3</v>
      </c>
      <c r="H41" s="20"/>
    </row>
    <row r="42" spans="1:8" s="1" customFormat="1" outlineLevel="1" x14ac:dyDescent="0.25">
      <c r="A42" s="19"/>
      <c r="B42" s="14" t="s">
        <v>108</v>
      </c>
      <c r="C42" s="15" t="s">
        <v>109</v>
      </c>
      <c r="D42" s="15" t="s">
        <v>110</v>
      </c>
      <c r="E42" s="16">
        <v>130000</v>
      </c>
      <c r="F42" s="16">
        <v>84714500</v>
      </c>
      <c r="G42" s="17">
        <f t="shared" si="0"/>
        <v>5.91143090966895E-3</v>
      </c>
      <c r="H42" s="20"/>
    </row>
    <row r="43" spans="1:8" s="1" customFormat="1" outlineLevel="1" x14ac:dyDescent="0.25">
      <c r="A43" s="19"/>
      <c r="B43" s="14" t="s">
        <v>111</v>
      </c>
      <c r="C43" s="15" t="s">
        <v>112</v>
      </c>
      <c r="D43" s="15" t="s">
        <v>113</v>
      </c>
      <c r="E43" s="16">
        <v>251250</v>
      </c>
      <c r="F43" s="16">
        <v>135587062.5</v>
      </c>
      <c r="G43" s="17">
        <f t="shared" si="0"/>
        <v>9.4613502082136567E-3</v>
      </c>
      <c r="H43" s="20"/>
    </row>
    <row r="44" spans="1:8" s="1" customFormat="1" outlineLevel="1" x14ac:dyDescent="0.25">
      <c r="A44" s="19"/>
      <c r="B44" s="14" t="s">
        <v>114</v>
      </c>
      <c r="C44" s="15" t="s">
        <v>115</v>
      </c>
      <c r="D44" s="15" t="s">
        <v>116</v>
      </c>
      <c r="E44" s="16">
        <v>217500</v>
      </c>
      <c r="F44" s="16">
        <v>100789500</v>
      </c>
      <c r="G44" s="17">
        <f t="shared" si="0"/>
        <v>7.0331544855966642E-3</v>
      </c>
      <c r="H44" s="20"/>
    </row>
    <row r="45" spans="1:8" s="1" customFormat="1" outlineLevel="1" x14ac:dyDescent="0.25">
      <c r="A45" s="19"/>
      <c r="B45" s="14" t="s">
        <v>117</v>
      </c>
      <c r="C45" s="15" t="s">
        <v>118</v>
      </c>
      <c r="D45" s="15" t="s">
        <v>119</v>
      </c>
      <c r="E45" s="16">
        <v>293000</v>
      </c>
      <c r="F45" s="16">
        <v>72189340</v>
      </c>
      <c r="G45" s="17">
        <f t="shared" si="0"/>
        <v>5.0374173940069423E-3</v>
      </c>
      <c r="H45" s="20"/>
    </row>
    <row r="46" spans="1:8" s="1" customFormat="1" outlineLevel="1" x14ac:dyDescent="0.25">
      <c r="A46" s="19"/>
      <c r="B46" s="14" t="s">
        <v>120</v>
      </c>
      <c r="C46" s="15" t="s">
        <v>121</v>
      </c>
      <c r="D46" s="15" t="s">
        <v>25</v>
      </c>
      <c r="E46" s="16">
        <v>5850</v>
      </c>
      <c r="F46" s="16">
        <v>26274397.5</v>
      </c>
      <c r="G46" s="17">
        <f t="shared" si="0"/>
        <v>1.833443926534756E-3</v>
      </c>
      <c r="H46" s="20"/>
    </row>
    <row r="47" spans="1:8" s="1" customFormat="1" outlineLevel="1" x14ac:dyDescent="0.25">
      <c r="A47" s="19"/>
      <c r="B47" s="14" t="s">
        <v>122</v>
      </c>
      <c r="C47" s="15" t="s">
        <v>123</v>
      </c>
      <c r="D47" s="15" t="s">
        <v>124</v>
      </c>
      <c r="E47" s="16">
        <v>34985</v>
      </c>
      <c r="F47" s="16">
        <v>172717446.5</v>
      </c>
      <c r="G47" s="17">
        <f t="shared" si="0"/>
        <v>1.2052331677330247E-2</v>
      </c>
      <c r="H47" s="20"/>
    </row>
    <row r="48" spans="1:8" s="1" customFormat="1" outlineLevel="1" x14ac:dyDescent="0.25">
      <c r="A48" s="19"/>
      <c r="B48" s="14" t="s">
        <v>125</v>
      </c>
      <c r="C48" s="15" t="s">
        <v>126</v>
      </c>
      <c r="D48" s="15" t="s">
        <v>127</v>
      </c>
      <c r="E48" s="16">
        <v>20000</v>
      </c>
      <c r="F48" s="16">
        <v>29174000</v>
      </c>
      <c r="G48" s="17">
        <f t="shared" si="0"/>
        <v>2.035780006476836E-3</v>
      </c>
      <c r="H48" s="20"/>
    </row>
    <row r="49" spans="1:8" s="1" customFormat="1" outlineLevel="1" x14ac:dyDescent="0.25">
      <c r="A49" s="19"/>
      <c r="B49" s="14" t="s">
        <v>128</v>
      </c>
      <c r="C49" s="15" t="s">
        <v>129</v>
      </c>
      <c r="D49" s="15" t="s">
        <v>40</v>
      </c>
      <c r="E49" s="16">
        <v>99737</v>
      </c>
      <c r="F49" s="16">
        <v>216548974.40000001</v>
      </c>
      <c r="G49" s="17">
        <f t="shared" si="0"/>
        <v>1.5110923168114906E-2</v>
      </c>
      <c r="H49" s="20"/>
    </row>
    <row r="50" spans="1:8" s="1" customFormat="1" outlineLevel="1" x14ac:dyDescent="0.25">
      <c r="A50" s="19"/>
      <c r="B50" s="14" t="s">
        <v>130</v>
      </c>
      <c r="C50" s="15" t="s">
        <v>131</v>
      </c>
      <c r="D50" s="15" t="s">
        <v>40</v>
      </c>
      <c r="E50" s="16">
        <v>337110</v>
      </c>
      <c r="F50" s="16">
        <v>371495220</v>
      </c>
      <c r="G50" s="17">
        <f t="shared" si="0"/>
        <v>2.5923169307524294E-2</v>
      </c>
      <c r="H50" s="20"/>
    </row>
    <row r="51" spans="1:8" s="1" customFormat="1" outlineLevel="1" x14ac:dyDescent="0.25">
      <c r="A51" s="19"/>
      <c r="B51" s="14" t="s">
        <v>132</v>
      </c>
      <c r="C51" s="15" t="s">
        <v>133</v>
      </c>
      <c r="D51" s="15" t="s">
        <v>134</v>
      </c>
      <c r="E51" s="16">
        <v>63170</v>
      </c>
      <c r="F51" s="16">
        <v>142179877.5</v>
      </c>
      <c r="G51" s="17">
        <f t="shared" si="0"/>
        <v>9.9214009713383764E-3</v>
      </c>
      <c r="H51" s="20"/>
    </row>
    <row r="52" spans="1:8" s="1" customFormat="1" outlineLevel="1" x14ac:dyDescent="0.25">
      <c r="A52" s="19"/>
      <c r="B52" s="14" t="s">
        <v>135</v>
      </c>
      <c r="C52" s="15" t="s">
        <v>136</v>
      </c>
      <c r="D52" s="15" t="s">
        <v>137</v>
      </c>
      <c r="E52" s="16">
        <v>203500</v>
      </c>
      <c r="F52" s="16">
        <v>76393900</v>
      </c>
      <c r="G52" s="17">
        <f t="shared" si="0"/>
        <v>5.3308142262559399E-3</v>
      </c>
      <c r="H52" s="20"/>
    </row>
    <row r="53" spans="1:8" s="1" customFormat="1" outlineLevel="1" x14ac:dyDescent="0.25">
      <c r="A53" s="19"/>
      <c r="B53" s="14" t="s">
        <v>138</v>
      </c>
      <c r="C53" s="15" t="s">
        <v>139</v>
      </c>
      <c r="D53" s="15" t="s">
        <v>140</v>
      </c>
      <c r="E53" s="16">
        <v>945000</v>
      </c>
      <c r="F53" s="16">
        <v>204526350</v>
      </c>
      <c r="G53" s="17">
        <f t="shared" si="0"/>
        <v>1.4271976901613892E-2</v>
      </c>
      <c r="H53" s="20"/>
    </row>
    <row r="54" spans="1:8" s="1" customFormat="1" outlineLevel="1" x14ac:dyDescent="0.25">
      <c r="A54" s="19"/>
      <c r="B54" s="14" t="s">
        <v>141</v>
      </c>
      <c r="C54" s="15" t="s">
        <v>142</v>
      </c>
      <c r="D54" s="15" t="s">
        <v>143</v>
      </c>
      <c r="E54" s="16">
        <v>807200</v>
      </c>
      <c r="F54" s="16">
        <v>243225504</v>
      </c>
      <c r="G54" s="17">
        <f t="shared" si="0"/>
        <v>1.6972428124647006E-2</v>
      </c>
      <c r="H54" s="20"/>
    </row>
    <row r="55" spans="1:8" s="1" customFormat="1" outlineLevel="1" x14ac:dyDescent="0.25">
      <c r="A55" s="19"/>
      <c r="B55" s="14" t="s">
        <v>144</v>
      </c>
      <c r="C55" s="15" t="s">
        <v>145</v>
      </c>
      <c r="D55" s="15" t="s">
        <v>146</v>
      </c>
      <c r="E55" s="16">
        <v>74500</v>
      </c>
      <c r="F55" s="16">
        <v>50697250</v>
      </c>
      <c r="G55" s="17">
        <f t="shared" si="0"/>
        <v>3.5376858824075473E-3</v>
      </c>
      <c r="H55" s="20"/>
    </row>
    <row r="56" spans="1:8" s="1" customFormat="1" outlineLevel="1" x14ac:dyDescent="0.25">
      <c r="A56" s="19"/>
      <c r="B56" s="14" t="s">
        <v>147</v>
      </c>
      <c r="C56" s="15" t="s">
        <v>148</v>
      </c>
      <c r="D56" s="15" t="s">
        <v>149</v>
      </c>
      <c r="E56" s="16">
        <v>40815</v>
      </c>
      <c r="F56" s="16">
        <v>125030630.25</v>
      </c>
      <c r="G56" s="17">
        <f t="shared" si="0"/>
        <v>8.7247157489596192E-3</v>
      </c>
      <c r="H56" s="20"/>
    </row>
    <row r="57" spans="1:8" s="1" customFormat="1" outlineLevel="1" x14ac:dyDescent="0.25">
      <c r="A57" s="19"/>
      <c r="B57" s="14" t="s">
        <v>150</v>
      </c>
      <c r="C57" s="15" t="s">
        <v>151</v>
      </c>
      <c r="D57" s="15" t="s">
        <v>37</v>
      </c>
      <c r="E57" s="16">
        <v>37720</v>
      </c>
      <c r="F57" s="16">
        <v>337428032</v>
      </c>
      <c r="G57" s="17">
        <f t="shared" si="0"/>
        <v>2.3545939575321386E-2</v>
      </c>
      <c r="H57" s="20"/>
    </row>
    <row r="58" spans="1:8" s="1" customFormat="1" outlineLevel="1" x14ac:dyDescent="0.25">
      <c r="A58" s="19"/>
      <c r="B58" s="14" t="s">
        <v>152</v>
      </c>
      <c r="C58" s="15" t="s">
        <v>153</v>
      </c>
      <c r="D58" s="15" t="s">
        <v>53</v>
      </c>
      <c r="E58" s="16">
        <v>92131</v>
      </c>
      <c r="F58" s="16">
        <v>186837061.44999999</v>
      </c>
      <c r="G58" s="17">
        <f t="shared" si="0"/>
        <v>1.3037607258819292E-2</v>
      </c>
      <c r="H58" s="20"/>
    </row>
    <row r="59" spans="1:8" s="1" customFormat="1" outlineLevel="1" x14ac:dyDescent="0.25">
      <c r="A59" s="19"/>
      <c r="B59" s="14" t="s">
        <v>154</v>
      </c>
      <c r="C59" s="15" t="s">
        <v>155</v>
      </c>
      <c r="D59" s="15" t="s">
        <v>156</v>
      </c>
      <c r="E59" s="16">
        <v>2342</v>
      </c>
      <c r="F59" s="16">
        <v>71947528.099999994</v>
      </c>
      <c r="G59" s="17">
        <f t="shared" si="0"/>
        <v>5.020543608055472E-3</v>
      </c>
      <c r="H59" s="20"/>
    </row>
    <row r="60" spans="1:8" s="1" customFormat="1" outlineLevel="1" x14ac:dyDescent="0.25">
      <c r="A60" s="19"/>
      <c r="B60" s="14" t="s">
        <v>157</v>
      </c>
      <c r="C60" s="15" t="s">
        <v>158</v>
      </c>
      <c r="D60" s="15" t="s">
        <v>37</v>
      </c>
      <c r="E60" s="16">
        <v>800000</v>
      </c>
      <c r="F60" s="16">
        <v>98632000</v>
      </c>
      <c r="G60" s="17">
        <f t="shared" si="0"/>
        <v>6.8826027832598656E-3</v>
      </c>
      <c r="H60" s="20"/>
    </row>
    <row r="61" spans="1:8" s="1" customFormat="1" outlineLevel="1" x14ac:dyDescent="0.25">
      <c r="A61" s="19"/>
      <c r="B61" s="14" t="s">
        <v>159</v>
      </c>
      <c r="C61" s="15" t="s">
        <v>160</v>
      </c>
      <c r="D61" s="15" t="s">
        <v>16</v>
      </c>
      <c r="E61" s="16">
        <v>291482</v>
      </c>
      <c r="F61" s="16">
        <v>505254898.80000001</v>
      </c>
      <c r="G61" s="17">
        <f t="shared" si="0"/>
        <v>3.5257003535734466E-2</v>
      </c>
      <c r="H61" s="20"/>
    </row>
    <row r="62" spans="1:8" s="1" customFormat="1" outlineLevel="1" x14ac:dyDescent="0.25">
      <c r="A62" s="19"/>
      <c r="B62" s="14" t="s">
        <v>161</v>
      </c>
      <c r="C62" s="15" t="s">
        <v>162</v>
      </c>
      <c r="D62" s="15" t="s">
        <v>163</v>
      </c>
      <c r="E62" s="16">
        <v>11000</v>
      </c>
      <c r="F62" s="16">
        <v>72778200</v>
      </c>
      <c r="G62" s="17">
        <f t="shared" si="0"/>
        <v>5.0785084139087023E-3</v>
      </c>
      <c r="H62" s="20"/>
    </row>
    <row r="63" spans="1:8" s="1" customFormat="1" outlineLevel="1" x14ac:dyDescent="0.25">
      <c r="A63" s="19"/>
      <c r="B63" s="14" t="s">
        <v>164</v>
      </c>
      <c r="C63" s="15" t="s">
        <v>165</v>
      </c>
      <c r="D63" s="15" t="s">
        <v>166</v>
      </c>
      <c r="E63" s="16">
        <v>102125</v>
      </c>
      <c r="F63" s="16">
        <v>368278068.75</v>
      </c>
      <c r="G63" s="17">
        <f t="shared" si="0"/>
        <v>2.569867447676533E-2</v>
      </c>
      <c r="H63" s="20"/>
    </row>
    <row r="64" spans="1:8" s="1" customFormat="1" outlineLevel="1" x14ac:dyDescent="0.25">
      <c r="A64" s="19"/>
      <c r="B64" s="14" t="s">
        <v>167</v>
      </c>
      <c r="C64" s="15" t="s">
        <v>168</v>
      </c>
      <c r="D64" s="15" t="s">
        <v>40</v>
      </c>
      <c r="E64" s="16">
        <v>1067500</v>
      </c>
      <c r="F64" s="16">
        <v>95007500</v>
      </c>
      <c r="G64" s="17">
        <f t="shared" si="0"/>
        <v>6.6296829013967242E-3</v>
      </c>
      <c r="H64" s="20"/>
    </row>
    <row r="65" spans="1:8" s="1" customFormat="1" outlineLevel="1" x14ac:dyDescent="0.25">
      <c r="A65" s="19"/>
      <c r="B65" s="14" t="s">
        <v>169</v>
      </c>
      <c r="C65" s="15" t="s">
        <v>170</v>
      </c>
      <c r="D65" s="15" t="s">
        <v>171</v>
      </c>
      <c r="E65" s="16">
        <v>19550</v>
      </c>
      <c r="F65" s="16">
        <v>225011702.5</v>
      </c>
      <c r="G65" s="17">
        <f t="shared" si="0"/>
        <v>1.5701457639432849E-2</v>
      </c>
      <c r="H65" s="20"/>
    </row>
    <row r="66" spans="1:8" s="1" customFormat="1" outlineLevel="1" x14ac:dyDescent="0.25">
      <c r="A66" s="19"/>
      <c r="B66" s="14" t="s">
        <v>172</v>
      </c>
      <c r="C66" s="15" t="s">
        <v>173</v>
      </c>
      <c r="D66" s="15" t="s">
        <v>40</v>
      </c>
      <c r="E66" s="16">
        <v>1471102</v>
      </c>
      <c r="F66" s="16">
        <v>62919032.539999999</v>
      </c>
      <c r="G66" s="17">
        <f t="shared" si="0"/>
        <v>4.3905295287515415E-3</v>
      </c>
      <c r="H66" s="20"/>
    </row>
    <row r="67" spans="1:8" s="1" customFormat="1" outlineLevel="1" x14ac:dyDescent="0.25">
      <c r="A67" s="19"/>
      <c r="B67" s="14" t="s">
        <v>174</v>
      </c>
      <c r="C67" s="15" t="s">
        <v>175</v>
      </c>
      <c r="D67" s="15" t="s">
        <v>60</v>
      </c>
      <c r="E67" s="16">
        <v>19850</v>
      </c>
      <c r="F67" s="16">
        <v>48034022.5</v>
      </c>
      <c r="G67" s="17">
        <f t="shared" si="0"/>
        <v>3.3518441981270478E-3</v>
      </c>
      <c r="H67" s="20"/>
    </row>
    <row r="68" spans="1:8" s="1" customFormat="1" outlineLevel="1" x14ac:dyDescent="0.25">
      <c r="A68" s="19"/>
      <c r="B68" s="14" t="s">
        <v>176</v>
      </c>
      <c r="C68" s="15" t="s">
        <v>177</v>
      </c>
      <c r="D68" s="15" t="s">
        <v>178</v>
      </c>
      <c r="E68" s="16">
        <v>19503</v>
      </c>
      <c r="F68" s="16">
        <v>65849929.200000003</v>
      </c>
      <c r="G68" s="17">
        <f t="shared" si="0"/>
        <v>4.595049334793831E-3</v>
      </c>
      <c r="H68" s="20"/>
    </row>
    <row r="69" spans="1:8" s="1" customFormat="1" outlineLevel="1" x14ac:dyDescent="0.25">
      <c r="A69" s="19"/>
      <c r="B69" s="14" t="s">
        <v>179</v>
      </c>
      <c r="C69" s="15" t="s">
        <v>180</v>
      </c>
      <c r="D69" s="15" t="s">
        <v>181</v>
      </c>
      <c r="E69" s="16">
        <v>1500</v>
      </c>
      <c r="F69" s="16">
        <v>597300</v>
      </c>
      <c r="G69" s="17">
        <f t="shared" si="0"/>
        <v>4.1679968392013929E-5</v>
      </c>
      <c r="H69" s="20"/>
    </row>
    <row r="70" spans="1:8" s="1" customFormat="1" outlineLevel="1" x14ac:dyDescent="0.25">
      <c r="A70" s="19"/>
      <c r="B70" s="14" t="s">
        <v>182</v>
      </c>
      <c r="C70" s="15" t="s">
        <v>183</v>
      </c>
      <c r="D70" s="15" t="s">
        <v>40</v>
      </c>
      <c r="E70" s="16">
        <v>274500</v>
      </c>
      <c r="F70" s="16">
        <v>148586850</v>
      </c>
      <c r="G70" s="17">
        <f t="shared" si="0"/>
        <v>1.0368483528325657E-2</v>
      </c>
      <c r="H70" s="20"/>
    </row>
    <row r="71" spans="1:8" s="1" customFormat="1" outlineLevel="1" x14ac:dyDescent="0.25">
      <c r="A71" s="19"/>
      <c r="B71" s="14" t="s">
        <v>184</v>
      </c>
      <c r="C71" s="15" t="s">
        <v>185</v>
      </c>
      <c r="D71" s="15" t="s">
        <v>186</v>
      </c>
      <c r="E71" s="16">
        <v>12011</v>
      </c>
      <c r="F71" s="16">
        <v>138392543.65000001</v>
      </c>
      <c r="G71" s="17">
        <f t="shared" ref="G71:G92" si="1">+F71/$F$109</f>
        <v>9.6571184413567854E-3</v>
      </c>
      <c r="H71" s="20"/>
    </row>
    <row r="72" spans="1:8" s="1" customFormat="1" x14ac:dyDescent="0.25">
      <c r="A72" s="19"/>
      <c r="B72" s="14" t="s">
        <v>187</v>
      </c>
      <c r="C72" s="15" t="s">
        <v>188</v>
      </c>
      <c r="D72" s="15" t="s">
        <v>189</v>
      </c>
      <c r="E72" s="16">
        <v>10000</v>
      </c>
      <c r="F72" s="16">
        <v>34282000</v>
      </c>
      <c r="G72" s="17">
        <f t="shared" si="1"/>
        <v>2.3922194482086413E-3</v>
      </c>
      <c r="H72" s="20"/>
    </row>
    <row r="73" spans="1:8" s="1" customFormat="1" x14ac:dyDescent="0.25">
      <c r="A73" s="19"/>
      <c r="B73" s="14" t="s">
        <v>190</v>
      </c>
      <c r="C73" s="15" t="s">
        <v>191</v>
      </c>
      <c r="D73" s="15" t="s">
        <v>192</v>
      </c>
      <c r="E73" s="16">
        <v>48000</v>
      </c>
      <c r="F73" s="16">
        <v>141079200</v>
      </c>
      <c r="G73" s="17">
        <f t="shared" si="1"/>
        <v>9.8445950054756592E-3</v>
      </c>
      <c r="H73" s="20"/>
    </row>
    <row r="74" spans="1:8" s="1" customFormat="1" x14ac:dyDescent="0.25">
      <c r="A74" s="19"/>
      <c r="B74" s="14" t="s">
        <v>193</v>
      </c>
      <c r="C74" s="15" t="s">
        <v>194</v>
      </c>
      <c r="D74" s="15" t="s">
        <v>195</v>
      </c>
      <c r="E74" s="16">
        <v>9850</v>
      </c>
      <c r="F74" s="16">
        <v>70736790</v>
      </c>
      <c r="G74" s="17">
        <f t="shared" si="1"/>
        <v>4.9360575445379657E-3</v>
      </c>
      <c r="H74" s="20"/>
    </row>
    <row r="75" spans="1:8" s="1" customFormat="1" x14ac:dyDescent="0.25">
      <c r="A75" s="19"/>
      <c r="B75" s="14" t="s">
        <v>196</v>
      </c>
      <c r="C75" s="15" t="s">
        <v>197</v>
      </c>
      <c r="D75" s="15" t="s">
        <v>166</v>
      </c>
      <c r="E75" s="16">
        <v>64400</v>
      </c>
      <c r="F75" s="16">
        <v>91335300</v>
      </c>
      <c r="G75" s="17">
        <f t="shared" si="1"/>
        <v>6.3734344836348733E-3</v>
      </c>
      <c r="H75" s="20"/>
    </row>
    <row r="76" spans="1:8" s="1" customFormat="1" x14ac:dyDescent="0.25">
      <c r="A76" s="19"/>
      <c r="B76" s="14" t="s">
        <v>198</v>
      </c>
      <c r="C76" s="15" t="s">
        <v>199</v>
      </c>
      <c r="D76" s="15" t="s">
        <v>53</v>
      </c>
      <c r="E76" s="16">
        <v>22750</v>
      </c>
      <c r="F76" s="16">
        <v>73435862.5</v>
      </c>
      <c r="G76" s="17">
        <f t="shared" si="1"/>
        <v>5.1244005153863736E-3</v>
      </c>
      <c r="H76" s="20"/>
    </row>
    <row r="77" spans="1:8" s="1" customFormat="1" x14ac:dyDescent="0.25">
      <c r="A77" s="19"/>
      <c r="B77" s="14" t="s">
        <v>200</v>
      </c>
      <c r="C77" s="15" t="s">
        <v>201</v>
      </c>
      <c r="D77" s="15" t="s">
        <v>202</v>
      </c>
      <c r="E77" s="16">
        <v>50000</v>
      </c>
      <c r="F77" s="16">
        <v>99962500</v>
      </c>
      <c r="G77" s="17">
        <f t="shared" si="1"/>
        <v>6.9754459072270082E-3</v>
      </c>
      <c r="H77" s="20"/>
    </row>
    <row r="78" spans="1:8" s="1" customFormat="1" x14ac:dyDescent="0.25">
      <c r="A78" s="21"/>
      <c r="B78" s="14" t="s">
        <v>203</v>
      </c>
      <c r="C78" s="15" t="s">
        <v>204</v>
      </c>
      <c r="D78" s="15" t="s">
        <v>40</v>
      </c>
      <c r="E78" s="16">
        <v>2130190</v>
      </c>
      <c r="F78" s="16">
        <v>76047783</v>
      </c>
      <c r="G78" s="17">
        <f t="shared" si="1"/>
        <v>5.3066619650472694E-3</v>
      </c>
      <c r="H78" s="20"/>
    </row>
    <row r="79" spans="1:8" s="1" customFormat="1" x14ac:dyDescent="0.25">
      <c r="A79" s="21"/>
      <c r="B79" s="14" t="s">
        <v>205</v>
      </c>
      <c r="C79" s="15" t="s">
        <v>206</v>
      </c>
      <c r="D79" s="15" t="s">
        <v>37</v>
      </c>
      <c r="E79" s="16">
        <v>382000</v>
      </c>
      <c r="F79" s="16">
        <v>250592000</v>
      </c>
      <c r="G79" s="17">
        <f t="shared" si="1"/>
        <v>1.7486466832900643E-2</v>
      </c>
      <c r="H79" s="20"/>
    </row>
    <row r="80" spans="1:8" s="1" customFormat="1" x14ac:dyDescent="0.25">
      <c r="A80" s="21"/>
      <c r="B80" s="14" t="s">
        <v>207</v>
      </c>
      <c r="C80" s="15" t="s">
        <v>208</v>
      </c>
      <c r="D80" s="15" t="s">
        <v>137</v>
      </c>
      <c r="E80" s="16">
        <v>934550</v>
      </c>
      <c r="F80" s="16">
        <v>334195080</v>
      </c>
      <c r="G80" s="17">
        <f t="shared" si="1"/>
        <v>2.3320342158323397E-2</v>
      </c>
      <c r="H80" s="20"/>
    </row>
    <row r="81" spans="1:8" s="1" customFormat="1" x14ac:dyDescent="0.25">
      <c r="A81" s="21"/>
      <c r="B81" s="14" t="s">
        <v>209</v>
      </c>
      <c r="C81" s="15" t="s">
        <v>210</v>
      </c>
      <c r="D81" s="15" t="s">
        <v>211</v>
      </c>
      <c r="E81" s="16">
        <v>299260</v>
      </c>
      <c r="F81" s="16">
        <v>86890141</v>
      </c>
      <c r="G81" s="17">
        <f t="shared" si="1"/>
        <v>6.0632485023566609E-3</v>
      </c>
      <c r="H81" s="20"/>
    </row>
    <row r="82" spans="1:8" s="1" customFormat="1" x14ac:dyDescent="0.25">
      <c r="A82" s="22" t="s">
        <v>212</v>
      </c>
      <c r="B82" s="14" t="s">
        <v>213</v>
      </c>
      <c r="C82" s="15" t="s">
        <v>214</v>
      </c>
      <c r="D82" s="15" t="s">
        <v>215</v>
      </c>
      <c r="E82" s="16">
        <v>385500</v>
      </c>
      <c r="F82" s="16">
        <v>77755350</v>
      </c>
      <c r="G82" s="17">
        <f t="shared" si="1"/>
        <v>5.4258170606227693E-3</v>
      </c>
      <c r="H82" s="20"/>
    </row>
    <row r="83" spans="1:8" s="1" customFormat="1" x14ac:dyDescent="0.25">
      <c r="A83" s="21"/>
      <c r="B83" s="14" t="s">
        <v>216</v>
      </c>
      <c r="C83" s="15" t="s">
        <v>217</v>
      </c>
      <c r="D83" s="15" t="s">
        <v>218</v>
      </c>
      <c r="E83" s="16">
        <v>2073171</v>
      </c>
      <c r="F83" s="16">
        <v>271502474.16000003</v>
      </c>
      <c r="G83" s="17">
        <f t="shared" si="1"/>
        <v>1.8945612826623773E-2</v>
      </c>
      <c r="H83" s="20"/>
    </row>
    <row r="84" spans="1:8" s="1" customFormat="1" x14ac:dyDescent="0.25">
      <c r="A84" s="21"/>
      <c r="B84" s="14" t="s">
        <v>219</v>
      </c>
      <c r="C84" s="15" t="s">
        <v>220</v>
      </c>
      <c r="D84" s="15" t="s">
        <v>221</v>
      </c>
      <c r="E84" s="16">
        <v>3700</v>
      </c>
      <c r="F84" s="16">
        <v>9452760</v>
      </c>
      <c r="G84" s="17">
        <f t="shared" si="1"/>
        <v>6.5961951785918898E-4</v>
      </c>
      <c r="H84" s="20"/>
    </row>
    <row r="85" spans="1:8" s="1" customFormat="1" x14ac:dyDescent="0.25">
      <c r="A85" s="21"/>
      <c r="B85" s="14" t="s">
        <v>222</v>
      </c>
      <c r="C85" s="15" t="s">
        <v>223</v>
      </c>
      <c r="D85" s="15" t="s">
        <v>85</v>
      </c>
      <c r="E85" s="16">
        <v>189175</v>
      </c>
      <c r="F85" s="16">
        <v>129717297.5</v>
      </c>
      <c r="G85" s="17">
        <f t="shared" si="1"/>
        <v>9.0517543273019706E-3</v>
      </c>
      <c r="H85" s="20"/>
    </row>
    <row r="86" spans="1:8" s="1" customFormat="1" x14ac:dyDescent="0.25">
      <c r="A86" s="21" t="s">
        <v>224</v>
      </c>
      <c r="B86" s="14" t="s">
        <v>225</v>
      </c>
      <c r="C86" s="15" t="s">
        <v>226</v>
      </c>
      <c r="D86" s="15" t="s">
        <v>227</v>
      </c>
      <c r="E86" s="16">
        <v>670000</v>
      </c>
      <c r="F86" s="16">
        <v>55074000</v>
      </c>
      <c r="G86" s="17">
        <f t="shared" si="1"/>
        <v>3.8430982407864976E-3</v>
      </c>
      <c r="H86" s="20"/>
    </row>
    <row r="87" spans="1:8" s="1" customFormat="1" x14ac:dyDescent="0.25">
      <c r="A87" s="21"/>
      <c r="B87" s="14" t="s">
        <v>228</v>
      </c>
      <c r="C87" s="15" t="s">
        <v>229</v>
      </c>
      <c r="D87" s="15" t="s">
        <v>230</v>
      </c>
      <c r="E87" s="16">
        <v>17264</v>
      </c>
      <c r="F87" s="16">
        <v>91933389.599999994</v>
      </c>
      <c r="G87" s="17">
        <f t="shared" si="1"/>
        <v>6.4151695508098136E-3</v>
      </c>
      <c r="H87" s="20"/>
    </row>
    <row r="88" spans="1:8" s="1" customFormat="1" x14ac:dyDescent="0.25">
      <c r="A88" s="21"/>
      <c r="B88" s="14" t="s">
        <v>231</v>
      </c>
      <c r="C88" s="15" t="s">
        <v>232</v>
      </c>
      <c r="D88" s="15" t="s">
        <v>233</v>
      </c>
      <c r="E88" s="16">
        <v>50850</v>
      </c>
      <c r="F88" s="16">
        <v>71256105</v>
      </c>
      <c r="G88" s="17">
        <f t="shared" si="1"/>
        <v>4.9722956707484106E-3</v>
      </c>
      <c r="H88" s="20"/>
    </row>
    <row r="89" spans="1:8" s="1" customFormat="1" x14ac:dyDescent="0.25">
      <c r="A89" s="21"/>
      <c r="B89" s="14" t="s">
        <v>234</v>
      </c>
      <c r="C89" s="15" t="s">
        <v>235</v>
      </c>
      <c r="D89" s="15" t="s">
        <v>25</v>
      </c>
      <c r="E89" s="16">
        <v>72680</v>
      </c>
      <c r="F89" s="16">
        <v>115742900</v>
      </c>
      <c r="G89" s="17">
        <f t="shared" si="1"/>
        <v>8.0766121104972853E-3</v>
      </c>
      <c r="H89" s="20"/>
    </row>
    <row r="90" spans="1:8" s="1" customFormat="1" x14ac:dyDescent="0.25">
      <c r="A90" s="21"/>
      <c r="B90" s="14" t="s">
        <v>236</v>
      </c>
      <c r="C90" s="15" t="s">
        <v>237</v>
      </c>
      <c r="D90" s="15" t="s">
        <v>238</v>
      </c>
      <c r="E90" s="16">
        <v>382500</v>
      </c>
      <c r="F90" s="16">
        <v>122323500</v>
      </c>
      <c r="G90" s="17">
        <f t="shared" si="1"/>
        <v>8.5358105032655538E-3</v>
      </c>
      <c r="H90" s="20"/>
    </row>
    <row r="91" spans="1:8" s="1" customFormat="1" x14ac:dyDescent="0.25">
      <c r="A91" s="22" t="s">
        <v>239</v>
      </c>
      <c r="B91" s="14" t="s">
        <v>240</v>
      </c>
      <c r="C91" s="15" t="s">
        <v>241</v>
      </c>
      <c r="D91" s="15" t="s">
        <v>60</v>
      </c>
      <c r="E91" s="16">
        <v>694</v>
      </c>
      <c r="F91" s="16">
        <v>5467921.9000000004</v>
      </c>
      <c r="G91" s="17">
        <f t="shared" si="1"/>
        <v>3.815550175154876E-4</v>
      </c>
      <c r="H91" s="20"/>
    </row>
    <row r="92" spans="1:8" s="1" customFormat="1" x14ac:dyDescent="0.25">
      <c r="A92" s="21"/>
      <c r="B92" s="14" t="s">
        <v>242</v>
      </c>
      <c r="C92" s="15" t="s">
        <v>243</v>
      </c>
      <c r="D92" s="15" t="s">
        <v>244</v>
      </c>
      <c r="E92" s="16">
        <v>17290</v>
      </c>
      <c r="F92" s="16">
        <v>34707081.5</v>
      </c>
      <c r="G92" s="17">
        <f t="shared" si="1"/>
        <v>2.4218819017228382E-3</v>
      </c>
      <c r="H92" s="20"/>
    </row>
    <row r="93" spans="1:8" s="1" customFormat="1" x14ac:dyDescent="0.25">
      <c r="A93" s="21"/>
      <c r="B93" s="14"/>
      <c r="C93" s="15"/>
      <c r="D93" s="15"/>
      <c r="E93" s="16"/>
      <c r="F93" s="16"/>
      <c r="G93" s="23">
        <f>+F93/$F$109</f>
        <v>0</v>
      </c>
      <c r="H93" s="20"/>
    </row>
    <row r="94" spans="1:8" s="1" customFormat="1" x14ac:dyDescent="0.25">
      <c r="A94" s="21"/>
      <c r="B94" s="14"/>
      <c r="C94" s="15"/>
      <c r="D94" s="15"/>
      <c r="E94" s="16"/>
      <c r="F94" s="16"/>
      <c r="G94" s="23">
        <f>+F94/$F$109</f>
        <v>0</v>
      </c>
      <c r="H94" s="20"/>
    </row>
    <row r="95" spans="1:8" s="1" customFormat="1" x14ac:dyDescent="0.25">
      <c r="A95" s="21"/>
      <c r="B95" s="14"/>
      <c r="C95" s="15"/>
      <c r="D95" s="15"/>
      <c r="E95" s="16"/>
      <c r="F95" s="16"/>
      <c r="G95" s="24"/>
      <c r="H95" s="20"/>
    </row>
    <row r="96" spans="1:8" s="1" customFormat="1" x14ac:dyDescent="0.25">
      <c r="A96" s="21"/>
      <c r="B96" s="14"/>
      <c r="C96" s="15"/>
      <c r="D96" s="15"/>
      <c r="E96" s="16"/>
      <c r="F96" s="16"/>
      <c r="G96" s="24"/>
      <c r="H96" s="20"/>
    </row>
    <row r="97" spans="1:8" s="1" customFormat="1" x14ac:dyDescent="0.25">
      <c r="A97" s="21"/>
      <c r="B97" s="25"/>
      <c r="C97" s="26" t="s">
        <v>245</v>
      </c>
      <c r="D97" s="26"/>
      <c r="E97" s="27"/>
      <c r="F97" s="28">
        <f>SUBTOTAL(109,Table134567685[Market Value])</f>
        <v>13851010250.450001</v>
      </c>
      <c r="G97" s="29">
        <f>+F97/$F$109</f>
        <v>0.96653217719105466</v>
      </c>
      <c r="H97" s="30"/>
    </row>
    <row r="98" spans="1:8" s="1" customFormat="1" x14ac:dyDescent="0.25">
      <c r="A98" s="21" t="s">
        <v>246</v>
      </c>
      <c r="E98" s="2"/>
      <c r="G98" s="7"/>
    </row>
    <row r="99" spans="1:8" s="1" customFormat="1" x14ac:dyDescent="0.25">
      <c r="A99" s="21" t="s">
        <v>247</v>
      </c>
      <c r="B99" s="31"/>
      <c r="C99" s="32" t="s">
        <v>248</v>
      </c>
      <c r="D99" s="32"/>
      <c r="E99" s="32"/>
      <c r="F99" s="32" t="s">
        <v>11</v>
      </c>
      <c r="G99" s="33" t="s">
        <v>12</v>
      </c>
      <c r="H99" s="32" t="s">
        <v>13</v>
      </c>
    </row>
    <row r="100" spans="1:8" s="1" customFormat="1" x14ac:dyDescent="0.25">
      <c r="A100" s="21"/>
      <c r="B100" s="34"/>
      <c r="C100" s="26" t="s">
        <v>249</v>
      </c>
      <c r="D100" s="15"/>
      <c r="E100" s="35"/>
      <c r="F100" s="36" t="s">
        <v>250</v>
      </c>
      <c r="G100" s="37">
        <v>0</v>
      </c>
      <c r="H100" s="15"/>
    </row>
    <row r="101" spans="1:8" s="1" customFormat="1" x14ac:dyDescent="0.25">
      <c r="A101" s="21"/>
      <c r="B101" s="34" t="s">
        <v>251</v>
      </c>
      <c r="C101" s="26" t="s">
        <v>252</v>
      </c>
      <c r="D101" s="26"/>
      <c r="E101" s="27"/>
      <c r="F101" s="16">
        <v>177826284.27000001</v>
      </c>
      <c r="G101" s="37">
        <f>+F101/$F$109</f>
        <v>1.2408829579177773E-2</v>
      </c>
      <c r="H101" s="15"/>
    </row>
    <row r="102" spans="1:8" s="1" customFormat="1" x14ac:dyDescent="0.25">
      <c r="A102" s="21"/>
      <c r="B102" s="34"/>
      <c r="C102" s="26" t="s">
        <v>253</v>
      </c>
      <c r="D102" s="15"/>
      <c r="E102" s="35"/>
      <c r="F102" s="27" t="s">
        <v>250</v>
      </c>
      <c r="G102" s="37">
        <v>0</v>
      </c>
      <c r="H102" s="15"/>
    </row>
    <row r="103" spans="1:8" s="1" customFormat="1" x14ac:dyDescent="0.25">
      <c r="A103" s="21"/>
      <c r="B103" s="34"/>
      <c r="C103" s="26" t="s">
        <v>254</v>
      </c>
      <c r="D103" s="15"/>
      <c r="E103" s="35"/>
      <c r="F103" s="27" t="s">
        <v>250</v>
      </c>
      <c r="G103" s="37">
        <v>0</v>
      </c>
      <c r="H103" s="15"/>
    </row>
    <row r="104" spans="1:8" s="1" customFormat="1" x14ac:dyDescent="0.25">
      <c r="A104" s="21"/>
      <c r="B104" s="34"/>
      <c r="C104" s="26" t="s">
        <v>255</v>
      </c>
      <c r="D104" s="15"/>
      <c r="E104" s="35"/>
      <c r="F104" s="27" t="s">
        <v>250</v>
      </c>
      <c r="G104" s="37">
        <v>0</v>
      </c>
      <c r="H104" s="15"/>
    </row>
    <row r="105" spans="1:8" s="1" customFormat="1" x14ac:dyDescent="0.25">
      <c r="A105" s="21"/>
      <c r="B105" s="38" t="s">
        <v>224</v>
      </c>
      <c r="C105" s="15" t="s">
        <v>256</v>
      </c>
      <c r="D105" s="15"/>
      <c r="E105" s="35"/>
      <c r="F105" s="16">
        <v>301788536.35000002</v>
      </c>
      <c r="G105" s="37">
        <f>+F105/$F$109</f>
        <v>2.1058993229767533E-2</v>
      </c>
      <c r="H105" s="15"/>
    </row>
    <row r="106" spans="1:8" s="1" customFormat="1" x14ac:dyDescent="0.25">
      <c r="A106" s="21"/>
      <c r="B106" s="34"/>
      <c r="C106" s="15"/>
      <c r="D106" s="15"/>
      <c r="E106" s="35"/>
      <c r="F106" s="36"/>
      <c r="G106" s="37"/>
      <c r="H106" s="15"/>
    </row>
    <row r="107" spans="1:8" s="1" customFormat="1" x14ac:dyDescent="0.25">
      <c r="A107" s="21"/>
      <c r="B107" s="34"/>
      <c r="C107" s="15" t="s">
        <v>257</v>
      </c>
      <c r="D107" s="15"/>
      <c r="E107" s="35"/>
      <c r="F107" s="39">
        <f>SUM(F100:F106)</f>
        <v>479614820.62</v>
      </c>
      <c r="G107" s="37">
        <f>+F107/$F$109</f>
        <v>3.3467822808945301E-2</v>
      </c>
      <c r="H107" s="15"/>
    </row>
    <row r="108" spans="1:8" s="1" customFormat="1" x14ac:dyDescent="0.25">
      <c r="A108" s="21"/>
      <c r="B108" s="34"/>
      <c r="C108" s="15"/>
      <c r="D108" s="15"/>
      <c r="E108" s="35"/>
      <c r="F108" s="39"/>
      <c r="G108" s="37"/>
      <c r="H108" s="15"/>
    </row>
    <row r="109" spans="1:8" s="1" customFormat="1" x14ac:dyDescent="0.25">
      <c r="A109" s="21"/>
      <c r="B109" s="40"/>
      <c r="C109" s="41" t="s">
        <v>258</v>
      </c>
      <c r="D109" s="42"/>
      <c r="E109" s="43"/>
      <c r="F109" s="43">
        <f>+F107+F97</f>
        <v>14330625071.070002</v>
      </c>
      <c r="G109" s="44">
        <v>1</v>
      </c>
      <c r="H109" s="15"/>
    </row>
    <row r="110" spans="1:8" s="1" customFormat="1" x14ac:dyDescent="0.25">
      <c r="A110" s="21"/>
      <c r="E110" s="2"/>
      <c r="F110" s="45"/>
      <c r="G110" s="7"/>
    </row>
    <row r="111" spans="1:8" s="1" customFormat="1" x14ac:dyDescent="0.25">
      <c r="A111" s="21"/>
      <c r="C111" s="26" t="s">
        <v>259</v>
      </c>
      <c r="D111" s="46"/>
      <c r="E111" s="2"/>
      <c r="F111" s="2">
        <v>0</v>
      </c>
      <c r="G111" s="7"/>
    </row>
    <row r="112" spans="1:8" s="1" customFormat="1" x14ac:dyDescent="0.25">
      <c r="A112" s="21"/>
      <c r="C112" s="26" t="s">
        <v>260</v>
      </c>
      <c r="D112" s="47"/>
      <c r="E112" s="2"/>
      <c r="G112" s="7"/>
    </row>
    <row r="113" spans="1:8" s="1" customFormat="1" x14ac:dyDescent="0.25">
      <c r="A113" s="21"/>
      <c r="C113" s="26" t="s">
        <v>261</v>
      </c>
      <c r="D113" s="47"/>
      <c r="E113" s="2"/>
      <c r="G113" s="7"/>
    </row>
    <row r="114" spans="1:8" s="1" customFormat="1" x14ac:dyDescent="0.25">
      <c r="A114" s="21"/>
      <c r="C114" s="26" t="s">
        <v>262</v>
      </c>
      <c r="D114" s="48">
        <v>26.809899999999999</v>
      </c>
      <c r="E114" s="2"/>
      <c r="G114" s="7"/>
    </row>
    <row r="115" spans="1:8" s="1" customFormat="1" x14ac:dyDescent="0.25">
      <c r="A115" s="21"/>
      <c r="C115" s="26" t="s">
        <v>263</v>
      </c>
      <c r="D115" s="48">
        <v>24.955100000000002</v>
      </c>
      <c r="E115" s="2"/>
      <c r="G115" s="7"/>
    </row>
    <row r="116" spans="1:8" s="1" customFormat="1" x14ac:dyDescent="0.25">
      <c r="A116" s="21"/>
      <c r="C116" s="26" t="s">
        <v>264</v>
      </c>
      <c r="D116" s="49"/>
      <c r="E116" s="2"/>
      <c r="G116" s="7"/>
    </row>
    <row r="117" spans="1:8" s="1" customFormat="1" x14ac:dyDescent="0.25">
      <c r="A117" s="21"/>
      <c r="C117" s="26" t="s">
        <v>265</v>
      </c>
      <c r="D117" s="47">
        <v>0</v>
      </c>
      <c r="E117" s="2"/>
      <c r="G117" s="7"/>
    </row>
    <row r="118" spans="1:8" s="1" customFormat="1" x14ac:dyDescent="0.25">
      <c r="A118" s="21"/>
      <c r="C118" s="26" t="s">
        <v>266</v>
      </c>
      <c r="D118" s="47">
        <v>0</v>
      </c>
      <c r="E118" s="2"/>
      <c r="F118" s="45"/>
      <c r="G118" s="50"/>
    </row>
    <row r="119" spans="1:8" s="1" customFormat="1" x14ac:dyDescent="0.25">
      <c r="A119" s="21"/>
      <c r="B119" s="51"/>
      <c r="C119" s="13"/>
      <c r="E119" s="2"/>
      <c r="G119" s="7"/>
    </row>
    <row r="120" spans="1:8" s="1" customFormat="1" x14ac:dyDescent="0.25">
      <c r="A120" s="21"/>
      <c r="E120" s="2"/>
      <c r="F120" s="2"/>
      <c r="G120" s="7"/>
    </row>
    <row r="121" spans="1:8" s="1" customFormat="1" x14ac:dyDescent="0.25">
      <c r="A121" s="21"/>
      <c r="C121" s="32" t="s">
        <v>267</v>
      </c>
      <c r="D121" s="32"/>
      <c r="E121" s="32"/>
      <c r="F121" s="32"/>
      <c r="G121" s="33"/>
      <c r="H121" s="32"/>
    </row>
    <row r="122" spans="1:8" s="1" customFormat="1" x14ac:dyDescent="0.25">
      <c r="A122" s="21"/>
      <c r="C122" s="32" t="s">
        <v>268</v>
      </c>
      <c r="D122" s="32"/>
      <c r="E122" s="32"/>
      <c r="F122" s="32" t="s">
        <v>11</v>
      </c>
      <c r="G122" s="33" t="s">
        <v>12</v>
      </c>
      <c r="H122" s="32" t="s">
        <v>13</v>
      </c>
    </row>
    <row r="123" spans="1:8" s="1" customFormat="1" x14ac:dyDescent="0.25">
      <c r="A123" s="21"/>
      <c r="C123" s="26" t="s">
        <v>269</v>
      </c>
      <c r="D123" s="15"/>
      <c r="E123" s="35"/>
      <c r="F123" s="52">
        <f>SUMIF(Table134567685[[Industry ]],A98,Table134567685[Market Value])</f>
        <v>0</v>
      </c>
      <c r="G123" s="53">
        <f>+F123/$F$109</f>
        <v>0</v>
      </c>
      <c r="H123" s="15"/>
    </row>
    <row r="124" spans="1:8" s="1" customFormat="1" x14ac:dyDescent="0.25">
      <c r="A124" s="21"/>
      <c r="C124" s="15" t="s">
        <v>270</v>
      </c>
      <c r="D124" s="15"/>
      <c r="E124" s="35"/>
      <c r="F124" s="52">
        <f>SUMIF(Table134567685[[Industry ]],A99,Table134567685[Market Value])</f>
        <v>0</v>
      </c>
      <c r="G124" s="53">
        <f>+F124/$F$109</f>
        <v>0</v>
      </c>
      <c r="H124" s="15"/>
    </row>
    <row r="125" spans="1:8" s="1" customFormat="1" x14ac:dyDescent="0.25">
      <c r="A125" s="21"/>
      <c r="C125" s="15" t="s">
        <v>271</v>
      </c>
      <c r="D125" s="15"/>
      <c r="E125" s="35"/>
      <c r="F125" s="52">
        <f>SUMIF($E$137:$E$144,C125,H137:H144)</f>
        <v>0</v>
      </c>
      <c r="G125" s="53">
        <f>+F125/$F$109</f>
        <v>0</v>
      </c>
      <c r="H125" s="15"/>
    </row>
    <row r="126" spans="1:8" s="1" customFormat="1" x14ac:dyDescent="0.25">
      <c r="A126" s="21"/>
      <c r="C126" s="15" t="s">
        <v>272</v>
      </c>
      <c r="D126" s="15"/>
      <c r="E126" s="35"/>
      <c r="F126" s="52">
        <f t="shared" ref="F126:F134" si="2">SUMIF($E$137:$E$144,C126,H138:H145)</f>
        <v>0</v>
      </c>
      <c r="G126" s="53">
        <f t="shared" ref="G126:G134" si="3">+F126/$F$109</f>
        <v>0</v>
      </c>
      <c r="H126" s="15"/>
    </row>
    <row r="127" spans="1:8" s="1" customFormat="1" x14ac:dyDescent="0.25">
      <c r="C127" s="15" t="s">
        <v>273</v>
      </c>
      <c r="D127" s="15"/>
      <c r="E127" s="35"/>
      <c r="F127" s="52">
        <f t="shared" si="2"/>
        <v>0</v>
      </c>
      <c r="G127" s="53">
        <f t="shared" si="3"/>
        <v>0</v>
      </c>
      <c r="H127" s="15"/>
    </row>
    <row r="128" spans="1:8" s="1" customFormat="1" x14ac:dyDescent="0.25">
      <c r="C128" s="15" t="s">
        <v>274</v>
      </c>
      <c r="D128" s="15"/>
      <c r="E128" s="35"/>
      <c r="F128" s="52">
        <f t="shared" si="2"/>
        <v>0</v>
      </c>
      <c r="G128" s="53">
        <f t="shared" si="3"/>
        <v>0</v>
      </c>
      <c r="H128" s="15"/>
    </row>
    <row r="129" spans="3:8" s="1" customFormat="1" x14ac:dyDescent="0.25">
      <c r="C129" s="15" t="s">
        <v>275</v>
      </c>
      <c r="D129" s="15"/>
      <c r="E129" s="35"/>
      <c r="F129" s="52">
        <f t="shared" si="2"/>
        <v>0</v>
      </c>
      <c r="G129" s="53">
        <f t="shared" si="3"/>
        <v>0</v>
      </c>
      <c r="H129" s="15"/>
    </row>
    <row r="130" spans="3:8" s="1" customFormat="1" x14ac:dyDescent="0.25">
      <c r="C130" s="15" t="s">
        <v>276</v>
      </c>
      <c r="D130" s="15"/>
      <c r="E130" s="35"/>
      <c r="F130" s="52">
        <f t="shared" si="2"/>
        <v>0</v>
      </c>
      <c r="G130" s="53">
        <f t="shared" si="3"/>
        <v>0</v>
      </c>
      <c r="H130" s="15"/>
    </row>
    <row r="131" spans="3:8" s="1" customFormat="1" x14ac:dyDescent="0.25">
      <c r="C131" s="15" t="s">
        <v>277</v>
      </c>
      <c r="D131" s="15"/>
      <c r="E131" s="35"/>
      <c r="F131" s="52">
        <f t="shared" si="2"/>
        <v>0</v>
      </c>
      <c r="G131" s="53">
        <f t="shared" si="3"/>
        <v>0</v>
      </c>
      <c r="H131" s="15"/>
    </row>
    <row r="132" spans="3:8" s="1" customFormat="1" x14ac:dyDescent="0.25">
      <c r="C132" s="15" t="s">
        <v>278</v>
      </c>
      <c r="D132" s="15"/>
      <c r="E132" s="35"/>
      <c r="F132" s="52">
        <f>SUMIF($E$137:$E$144,C132,H144:H151)</f>
        <v>0</v>
      </c>
      <c r="G132" s="53">
        <f t="shared" si="3"/>
        <v>0</v>
      </c>
      <c r="H132" s="15"/>
    </row>
    <row r="133" spans="3:8" s="1" customFormat="1" x14ac:dyDescent="0.25">
      <c r="C133" s="15" t="s">
        <v>279</v>
      </c>
      <c r="D133" s="15"/>
      <c r="E133" s="35"/>
      <c r="F133" s="52">
        <f t="shared" si="2"/>
        <v>0</v>
      </c>
      <c r="G133" s="53">
        <f t="shared" si="3"/>
        <v>0</v>
      </c>
      <c r="H133" s="15"/>
    </row>
    <row r="134" spans="3:8" s="1" customFormat="1" x14ac:dyDescent="0.25">
      <c r="C134" s="15" t="s">
        <v>280</v>
      </c>
      <c r="D134" s="15"/>
      <c r="E134" s="35"/>
      <c r="F134" s="52">
        <f t="shared" si="2"/>
        <v>0</v>
      </c>
      <c r="G134" s="53">
        <f t="shared" si="3"/>
        <v>0</v>
      </c>
      <c r="H134" s="15"/>
    </row>
    <row r="135" spans="3:8" s="1" customFormat="1" x14ac:dyDescent="0.25">
      <c r="E135" s="2"/>
      <c r="G135" s="7"/>
    </row>
    <row r="136" spans="3:8" s="1" customFormat="1" x14ac:dyDescent="0.25">
      <c r="E136" s="2"/>
      <c r="G136" s="7"/>
    </row>
    <row r="137" spans="3:8" x14ac:dyDescent="0.25">
      <c r="E137" s="21" t="s">
        <v>271</v>
      </c>
      <c r="F137" s="21" t="s">
        <v>281</v>
      </c>
      <c r="G137" s="54">
        <f t="shared" ref="G137:G144" si="4">SUMIF($H$7:$H$73,F137,$E$7:$E$73)</f>
        <v>0</v>
      </c>
      <c r="H137" s="21">
        <f t="shared" ref="H137:H144" si="5">SUMIF($H$7:$H$73,F137,$F$7:$F$73)</f>
        <v>0</v>
      </c>
    </row>
    <row r="138" spans="3:8" x14ac:dyDescent="0.25">
      <c r="E138" s="21" t="s">
        <v>271</v>
      </c>
      <c r="F138" s="21" t="s">
        <v>282</v>
      </c>
      <c r="G138" s="54">
        <f t="shared" si="4"/>
        <v>0</v>
      </c>
      <c r="H138" s="21">
        <f t="shared" si="5"/>
        <v>0</v>
      </c>
    </row>
    <row r="139" spans="3:8" x14ac:dyDescent="0.25">
      <c r="E139" s="21" t="s">
        <v>271</v>
      </c>
      <c r="F139" s="21" t="s">
        <v>283</v>
      </c>
      <c r="G139" s="54">
        <f t="shared" si="4"/>
        <v>0</v>
      </c>
      <c r="H139" s="21">
        <f t="shared" si="5"/>
        <v>0</v>
      </c>
    </row>
    <row r="140" spans="3:8" x14ac:dyDescent="0.25">
      <c r="E140" s="21" t="s">
        <v>273</v>
      </c>
      <c r="F140" s="21" t="s">
        <v>284</v>
      </c>
      <c r="G140" s="54">
        <f t="shared" si="4"/>
        <v>0</v>
      </c>
      <c r="H140" s="21">
        <f t="shared" si="5"/>
        <v>0</v>
      </c>
    </row>
    <row r="141" spans="3:8" x14ac:dyDescent="0.25">
      <c r="E141" s="21" t="s">
        <v>274</v>
      </c>
      <c r="F141" s="21" t="s">
        <v>285</v>
      </c>
      <c r="G141" s="54">
        <f t="shared" si="4"/>
        <v>0</v>
      </c>
      <c r="H141" s="21">
        <f t="shared" si="5"/>
        <v>0</v>
      </c>
    </row>
    <row r="142" spans="3:8" x14ac:dyDescent="0.25">
      <c r="E142" s="21" t="s">
        <v>271</v>
      </c>
      <c r="F142" s="21" t="s">
        <v>286</v>
      </c>
      <c r="G142" s="54">
        <f t="shared" si="4"/>
        <v>0</v>
      </c>
      <c r="H142" s="21">
        <f t="shared" si="5"/>
        <v>0</v>
      </c>
    </row>
    <row r="143" spans="3:8" x14ac:dyDescent="0.25">
      <c r="E143" s="21" t="s">
        <v>274</v>
      </c>
      <c r="F143" s="21" t="s">
        <v>287</v>
      </c>
      <c r="G143" s="54">
        <f t="shared" si="4"/>
        <v>0</v>
      </c>
      <c r="H143" s="21">
        <f t="shared" si="5"/>
        <v>0</v>
      </c>
    </row>
    <row r="144" spans="3:8" x14ac:dyDescent="0.25">
      <c r="E144" s="21" t="s">
        <v>271</v>
      </c>
      <c r="F144" s="21" t="s">
        <v>288</v>
      </c>
      <c r="G144" s="54">
        <f t="shared" si="4"/>
        <v>0</v>
      </c>
      <c r="H144" s="21">
        <f t="shared" si="5"/>
        <v>0</v>
      </c>
    </row>
    <row r="145" spans="7:8" x14ac:dyDescent="0.25">
      <c r="G145" s="54" t="s">
        <v>289</v>
      </c>
      <c r="H145" s="21" t="s">
        <v>289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2025-04-05T06:31:18Z</dcterms:created>
  <dcterms:modified xsi:type="dcterms:W3CDTF">2025-04-05T06:31:29Z</dcterms:modified>
</cp:coreProperties>
</file>