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02BC04A-D69E-461C-80A6-8C101F42AFB4}" xr6:coauthVersionLast="47" xr6:coauthVersionMax="47" xr10:uidLastSave="{00000000-0000-0000-0000-000000000000}"/>
  <bookViews>
    <workbookView xWindow="-120" yWindow="-120" windowWidth="20730" windowHeight="11040" xr2:uid="{026B6736-5A67-40CC-9FC8-118F019574A6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Port_G1I!$C$6:$H$40</definedName>
    <definedName name="IN" localSheetId="0">#REF!</definedName>
    <definedName name="IN">#REF!</definedName>
    <definedName name="_xlnm.Print_Area" localSheetId="0">Port_G1I!$B$2:$G$69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G78" i="1" s="1"/>
  <c r="F77" i="1"/>
  <c r="G77" i="1" s="1"/>
  <c r="F76" i="1"/>
  <c r="F75" i="1"/>
  <c r="F74" i="1"/>
  <c r="G74" i="1" s="1"/>
  <c r="F73" i="1"/>
  <c r="G73" i="1" s="1"/>
  <c r="F72" i="1"/>
  <c r="G72" i="1" s="1"/>
  <c r="F71" i="1"/>
  <c r="G71" i="1" s="1"/>
  <c r="F70" i="1"/>
  <c r="G70" i="1" s="1"/>
  <c r="F68" i="1"/>
  <c r="G68" i="1" s="1"/>
  <c r="F67" i="1"/>
  <c r="F69" i="1" s="1"/>
  <c r="F51" i="1"/>
  <c r="F53" i="1" s="1"/>
  <c r="F41" i="1"/>
  <c r="G41" i="1" s="1"/>
  <c r="G29" i="1" l="1"/>
  <c r="G21" i="1"/>
  <c r="G13" i="1"/>
  <c r="G51" i="1"/>
  <c r="G28" i="1"/>
  <c r="G20" i="1"/>
  <c r="G12" i="1"/>
  <c r="G45" i="1"/>
  <c r="G25" i="1"/>
  <c r="G9" i="1"/>
  <c r="G23" i="1"/>
  <c r="G24" i="1"/>
  <c r="G16" i="1"/>
  <c r="G40" i="1"/>
  <c r="G22" i="1"/>
  <c r="G14" i="1"/>
  <c r="G27" i="1"/>
  <c r="G19" i="1"/>
  <c r="G11" i="1"/>
  <c r="G49" i="1"/>
  <c r="G26" i="1"/>
  <c r="G18" i="1"/>
  <c r="G10" i="1"/>
  <c r="G17" i="1"/>
  <c r="G8" i="1"/>
  <c r="G15" i="1"/>
  <c r="G7" i="1"/>
  <c r="G75" i="1"/>
  <c r="G69" i="1"/>
  <c r="G76" i="1"/>
  <c r="G67" i="1"/>
</calcChain>
</file>

<file path=xl/sharedStrings.xml><?xml version="1.0" encoding="utf-8"?>
<sst xmlns="http://schemas.openxmlformats.org/spreadsheetml/2006/main" count="150" uniqueCount="108">
  <si>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</si>
  <si>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</si>
  <si>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</si>
  <si>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</si>
  <si>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</si>
  <si>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</si>
  <si>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31-03-2025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</si>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</sst>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8" fillId="0" borderId="8" xfId="0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5" fillId="0" borderId="0" xfId="2" applyFont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0" borderId="0" xfId="1" applyFont="1" applyFill="1" applyBorder="1"/>
    <xf numFmtId="0" fontId="8" fillId="0" borderId="0" xfId="2" applyFont="1"/>
    <xf numFmtId="164" fontId="8" fillId="0" borderId="0" xfId="3" applyFont="1" applyFill="1" applyBorder="1"/>
  </cellXfs>
  <cellStyles count="6">
    <cellStyle name="Comma 2 3" xfId="3" xr:uid="{87AD5DCA-A829-4EE3-80D3-32C0718E35E9}"/>
    <cellStyle name="Comma 3" xfId="4" xr:uid="{A2699E6C-2951-4A5D-B632-A4ED10030C5A}"/>
    <cellStyle name="Normal" xfId="0" builtinId="0"/>
    <cellStyle name="Normal 2 3" xfId="2" xr:uid="{4E61CE24-DC3A-411C-8DCF-575696ED611B}"/>
    <cellStyle name="Percent" xfId="1" builtinId="5"/>
    <cellStyle name="Percent 2 2" xfId="5" xr:uid="{F4D3476F-353D-4CA3-8923-C55A7F694B4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Relationship Id="rId1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FDAA72-DF70-481A-A9F4-5D1E32F757C5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A53F6E48-8194-46EA-B093-874EBDBA8AD6}" name="ISIN No." dataDxfId="6"/>
    <tableColumn id="2" xr3:uid="{FB24271F-3F01-47F6-84E3-FAE42DA2974C}" name="Name of the Instrument" dataDxfId="5"/>
    <tableColumn id="3" xr3:uid="{7E64E14B-38D9-4BA1-8A14-7DB3643AC84D}" name="Industry " dataDxfId="4"/>
    <tableColumn id="4" xr3:uid="{FB8CB72C-D9FC-4637-9085-2D28C2EC0A4F}" name="Quantity" dataDxfId="3"/>
    <tableColumn id="5" xr3:uid="{E9FA401C-0654-4CD1-AF15-120193CD4A3E}" name="Market Value" dataDxfId="2"/>
    <tableColumn id="6" xr3:uid="{B28D0ACE-ABDB-4C06-8EB3-B455D08704A0}" name="% of Portfolio" dataDxfId="1" dataCellStyle="Percent">
      <calculatedColumnFormula>+F7/$F$53</calculatedColumnFormula>
    </tableColumn>
    <tableColumn id="7" xr3:uid="{1791E5F6-3070-4B06-8612-EC5C92E8EDDE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D711-9BC5-43FC-A916-519DC9E01AFB}">
  <sheetPr>
    <tabColor rgb="FF7030A0"/>
  </sheetPr>
  <dimension ref="A2:H89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3505896</v>
      </c>
      <c r="G7" s="17">
        <f t="shared" ref="G7:G29" si="0">+F7/$F$53</f>
        <v>9.5667277994595928E-3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13600</v>
      </c>
      <c r="F8" s="16">
        <v>712781.44</v>
      </c>
      <c r="G8" s="17">
        <f t="shared" si="0"/>
        <v>1.945005218918884E-3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12500</v>
      </c>
      <c r="F9" s="16">
        <v>941330</v>
      </c>
      <c r="G9" s="17">
        <f t="shared" si="0"/>
        <v>2.5686580205075389E-3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18095952</v>
      </c>
      <c r="G10" s="17">
        <f t="shared" si="0"/>
        <v>4.9379401743829945E-2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11179880</v>
      </c>
      <c r="G11" s="17">
        <f t="shared" si="0"/>
        <v>3.0507142479589331E-2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50000</v>
      </c>
      <c r="F12" s="16">
        <v>5765145</v>
      </c>
      <c r="G12" s="17">
        <f t="shared" si="0"/>
        <v>1.5731662587656757E-2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49400</v>
      </c>
      <c r="F13" s="16">
        <v>5331909.96</v>
      </c>
      <c r="G13" s="17">
        <f t="shared" si="0"/>
        <v>1.4549470731176135E-2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7000</v>
      </c>
      <c r="F14" s="16">
        <v>769942.6</v>
      </c>
      <c r="G14" s="17">
        <f t="shared" si="0"/>
        <v>2.1009839639875793E-3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10000</v>
      </c>
      <c r="F15" s="16">
        <v>1086003</v>
      </c>
      <c r="G15" s="17">
        <f t="shared" si="0"/>
        <v>2.9634350506679368E-3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10000</v>
      </c>
      <c r="F16" s="16">
        <v>1090103</v>
      </c>
      <c r="G16" s="17">
        <f t="shared" si="0"/>
        <v>2.9746229421449754E-3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74600</v>
      </c>
      <c r="F17" s="16">
        <v>7243786.8200000003</v>
      </c>
      <c r="G17" s="17">
        <f t="shared" si="0"/>
        <v>1.9766512396332637E-2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80000</v>
      </c>
      <c r="F18" s="16">
        <v>8056528</v>
      </c>
      <c r="G18" s="17">
        <f t="shared" si="0"/>
        <v>2.198428315749372E-2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130000</v>
      </c>
      <c r="F19" s="16">
        <v>13291252</v>
      </c>
      <c r="G19" s="17">
        <f t="shared" si="0"/>
        <v>3.6268557309749892E-2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340000</v>
      </c>
      <c r="F20" s="16">
        <v>35372580</v>
      </c>
      <c r="G20" s="17">
        <f t="shared" si="0"/>
        <v>9.6523069829968833E-2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340000</v>
      </c>
      <c r="F21" s="16">
        <v>35636250</v>
      </c>
      <c r="G21" s="17">
        <f t="shared" si="0"/>
        <v>9.7242560402103176E-2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83000</v>
      </c>
      <c r="F22" s="16">
        <v>8736048.8000000007</v>
      </c>
      <c r="G22" s="17">
        <f t="shared" si="0"/>
        <v>2.383852827134508E-2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60000</v>
      </c>
      <c r="F23" s="16">
        <v>6126414</v>
      </c>
      <c r="G23" s="17">
        <f t="shared" si="0"/>
        <v>1.6717476823270981E-2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500000</v>
      </c>
      <c r="F24" s="16">
        <v>51056850</v>
      </c>
      <c r="G24" s="17">
        <f t="shared" si="0"/>
        <v>0.1393215846242554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150000</v>
      </c>
      <c r="F25" s="16">
        <v>15221100</v>
      </c>
      <c r="G25" s="17">
        <f t="shared" si="0"/>
        <v>4.1534637795403631E-2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55</v>
      </c>
      <c r="E26" s="16">
        <v>500000</v>
      </c>
      <c r="F26" s="16">
        <v>52317350</v>
      </c>
      <c r="G26" s="17">
        <f t="shared" si="0"/>
        <v>0.14276117906494012</v>
      </c>
      <c r="H26" s="18"/>
    </row>
    <row r="27" spans="1:8" x14ac:dyDescent="0.25">
      <c r="A27" s="13"/>
      <c r="B27" s="14" t="s">
        <v>56</v>
      </c>
      <c r="C27" s="15" t="s">
        <v>57</v>
      </c>
      <c r="D27" s="15" t="s">
        <v>55</v>
      </c>
      <c r="E27" s="16">
        <v>500000</v>
      </c>
      <c r="F27" s="16">
        <v>50972550</v>
      </c>
      <c r="G27" s="17">
        <f t="shared" si="0"/>
        <v>0.13909155066047141</v>
      </c>
      <c r="H27" s="18"/>
    </row>
    <row r="28" spans="1:8" x14ac:dyDescent="0.25">
      <c r="A28" s="13"/>
      <c r="B28" s="14" t="s">
        <v>58</v>
      </c>
      <c r="C28" s="15" t="s">
        <v>59</v>
      </c>
      <c r="D28" s="15" t="s">
        <v>55</v>
      </c>
      <c r="E28" s="16">
        <v>20000</v>
      </c>
      <c r="F28" s="16">
        <v>1977798</v>
      </c>
      <c r="G28" s="17">
        <f t="shared" si="0"/>
        <v>5.3969242408547155E-3</v>
      </c>
      <c r="H28" s="18"/>
    </row>
    <row r="29" spans="1:8" x14ac:dyDescent="0.25">
      <c r="A29" s="13"/>
      <c r="B29" s="14" t="s">
        <v>60</v>
      </c>
      <c r="C29" s="15" t="s">
        <v>61</v>
      </c>
      <c r="D29" s="15" t="s">
        <v>55</v>
      </c>
      <c r="E29" s="16">
        <v>10000</v>
      </c>
      <c r="F29" s="16">
        <v>1155254</v>
      </c>
      <c r="G29" s="17">
        <f t="shared" si="0"/>
        <v>3.1524039952231593E-3</v>
      </c>
      <c r="H29" s="18"/>
    </row>
    <row r="30" spans="1:8" x14ac:dyDescent="0.25">
      <c r="A30" s="13"/>
      <c r="B30" s="14"/>
      <c r="C30" s="15"/>
      <c r="D30" s="15"/>
      <c r="E30" s="16"/>
      <c r="F30" s="16"/>
      <c r="G30" s="17"/>
      <c r="H30" s="18"/>
    </row>
    <row r="31" spans="1:8" hidden="1" x14ac:dyDescent="0.25">
      <c r="A31" s="13"/>
      <c r="B31" s="14"/>
      <c r="C31" s="15"/>
      <c r="D31" s="15"/>
      <c r="E31" s="16"/>
      <c r="F31" s="16"/>
      <c r="G31" s="17"/>
      <c r="H31" s="18"/>
    </row>
    <row r="32" spans="1:8" hidden="1" x14ac:dyDescent="0.25">
      <c r="A32" s="13"/>
      <c r="B32" s="14"/>
      <c r="C32" s="15"/>
      <c r="D32" s="15"/>
      <c r="E32" s="16"/>
      <c r="F32" s="16"/>
      <c r="G32" s="17"/>
      <c r="H32" s="18"/>
    </row>
    <row r="33" spans="1:8" hidden="1" x14ac:dyDescent="0.25">
      <c r="A33" s="13"/>
      <c r="B33" s="14"/>
      <c r="C33" s="15"/>
      <c r="D33" s="15"/>
      <c r="E33" s="16"/>
      <c r="F33" s="16"/>
      <c r="G33" s="17"/>
      <c r="H33" s="18"/>
    </row>
    <row r="34" spans="1:8" hidden="1" x14ac:dyDescent="0.25">
      <c r="A34" s="13"/>
      <c r="B34" s="14"/>
      <c r="C34" s="15"/>
      <c r="D34" s="15"/>
      <c r="E34" s="16"/>
      <c r="F34" s="16"/>
      <c r="G34" s="17"/>
      <c r="H34" s="18"/>
    </row>
    <row r="35" spans="1:8" hidden="1" x14ac:dyDescent="0.25">
      <c r="A35" s="13"/>
      <c r="B35" s="14"/>
      <c r="C35" s="15"/>
      <c r="D35" s="15"/>
      <c r="E35" s="16"/>
      <c r="F35" s="16"/>
      <c r="G35" s="17"/>
      <c r="H35" s="18"/>
    </row>
    <row r="36" spans="1:8" hidden="1" x14ac:dyDescent="0.25">
      <c r="A36" s="13"/>
      <c r="B36" s="14"/>
      <c r="C36" s="15"/>
      <c r="D36" s="15"/>
      <c r="E36" s="16"/>
      <c r="F36" s="16"/>
      <c r="G36" s="17"/>
      <c r="H36" s="18"/>
    </row>
    <row r="37" spans="1:8" x14ac:dyDescent="0.25">
      <c r="A37" s="13"/>
      <c r="B37" s="14"/>
      <c r="C37" s="15"/>
      <c r="D37" s="15"/>
      <c r="E37" s="16"/>
      <c r="F37" s="16"/>
      <c r="G37" s="17"/>
      <c r="H37" s="18"/>
    </row>
    <row r="38" spans="1:8" hidden="1" outlineLevel="1" x14ac:dyDescent="0.25">
      <c r="A38" s="13"/>
      <c r="B38" s="19"/>
      <c r="C38" s="15"/>
      <c r="D38" s="15"/>
      <c r="E38" s="16"/>
      <c r="F38" s="16"/>
      <c r="G38" s="17"/>
      <c r="H38" s="20"/>
    </row>
    <row r="39" spans="1:8" hidden="1" collapsed="1" x14ac:dyDescent="0.25">
      <c r="B39" s="21"/>
      <c r="C39" s="22"/>
      <c r="D39" s="22"/>
      <c r="E39" s="23"/>
      <c r="F39" s="24"/>
      <c r="G39" s="25"/>
      <c r="H39" s="20"/>
    </row>
    <row r="40" spans="1:8" hidden="1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62</v>
      </c>
      <c r="D41" s="22"/>
      <c r="E41" s="26"/>
      <c r="F41" s="27">
        <f>SUM(F7:F40)</f>
        <v>335642704.62</v>
      </c>
      <c r="G41" s="28">
        <f>+F41/$F$53</f>
        <v>0.91588637910935145</v>
      </c>
      <c r="H41" s="29"/>
    </row>
    <row r="43" spans="1:8" x14ac:dyDescent="0.25">
      <c r="A43" s="30" t="s">
        <v>63</v>
      </c>
      <c r="B43" s="31"/>
      <c r="C43" s="31" t="s">
        <v>64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A44" s="33"/>
      <c r="B44" s="34"/>
      <c r="C44" s="22" t="s">
        <v>65</v>
      </c>
      <c r="D44" s="15"/>
      <c r="E44" s="35"/>
      <c r="F44" s="36" t="s">
        <v>66</v>
      </c>
      <c r="G44" s="28">
        <v>0</v>
      </c>
      <c r="H44" s="15"/>
    </row>
    <row r="45" spans="1:8" x14ac:dyDescent="0.25">
      <c r="A45" s="33"/>
      <c r="B45" s="34" t="s">
        <v>67</v>
      </c>
      <c r="C45" s="22" t="s">
        <v>68</v>
      </c>
      <c r="D45" s="22"/>
      <c r="E45" s="26"/>
      <c r="F45" s="16">
        <v>25573279.100000001</v>
      </c>
      <c r="G45" s="28">
        <f>+F45/$F$53</f>
        <v>6.9783188117761907E-2</v>
      </c>
      <c r="H45" s="15"/>
    </row>
    <row r="46" spans="1:8" x14ac:dyDescent="0.25">
      <c r="A46" s="33"/>
      <c r="B46" s="34"/>
      <c r="C46" s="22" t="s">
        <v>69</v>
      </c>
      <c r="D46" s="15"/>
      <c r="E46" s="35"/>
      <c r="F46" s="26" t="s">
        <v>66</v>
      </c>
      <c r="G46" s="28">
        <v>0</v>
      </c>
      <c r="H46" s="15"/>
    </row>
    <row r="47" spans="1:8" x14ac:dyDescent="0.25">
      <c r="A47" s="33" t="s">
        <v>70</v>
      </c>
      <c r="B47" s="34"/>
      <c r="C47" s="22" t="s">
        <v>71</v>
      </c>
      <c r="D47" s="15"/>
      <c r="E47" s="35"/>
      <c r="F47" s="26" t="s">
        <v>66</v>
      </c>
      <c r="G47" s="28">
        <v>0</v>
      </c>
      <c r="H47" s="15"/>
    </row>
    <row r="48" spans="1:8" x14ac:dyDescent="0.25">
      <c r="A48" s="33"/>
      <c r="B48" s="34"/>
      <c r="C48" s="22" t="s">
        <v>72</v>
      </c>
      <c r="D48" s="15"/>
      <c r="E48" s="35"/>
      <c r="F48" s="26" t="s">
        <v>66</v>
      </c>
      <c r="G48" s="28">
        <v>0</v>
      </c>
      <c r="H48" s="15"/>
    </row>
    <row r="49" spans="1:8" x14ac:dyDescent="0.25">
      <c r="A49" s="33"/>
      <c r="B49" s="15" t="s">
        <v>70</v>
      </c>
      <c r="C49" s="15" t="s">
        <v>73</v>
      </c>
      <c r="D49" s="15"/>
      <c r="E49" s="35"/>
      <c r="F49" s="16">
        <v>5251639.6399999997</v>
      </c>
      <c r="G49" s="28">
        <f>+F49/$F$53</f>
        <v>1.433043277288658E-2</v>
      </c>
      <c r="H49" s="15"/>
    </row>
    <row r="50" spans="1:8" x14ac:dyDescent="0.25">
      <c r="A50" s="33"/>
      <c r="B50" s="34"/>
      <c r="C50" s="15"/>
      <c r="D50" s="15"/>
      <c r="E50" s="35"/>
      <c r="F50" s="36"/>
      <c r="G50" s="28"/>
      <c r="H50" s="15"/>
    </row>
    <row r="51" spans="1:8" x14ac:dyDescent="0.25">
      <c r="A51" s="33"/>
      <c r="B51" s="34"/>
      <c r="C51" s="15" t="s">
        <v>74</v>
      </c>
      <c r="D51" s="15"/>
      <c r="E51" s="35"/>
      <c r="F51" s="37">
        <f>SUM(F44:F50)</f>
        <v>30824918.740000002</v>
      </c>
      <c r="G51" s="28">
        <f>+F51/$F$53</f>
        <v>8.4113620890648499E-2</v>
      </c>
      <c r="H51" s="15"/>
    </row>
    <row r="52" spans="1:8" x14ac:dyDescent="0.25">
      <c r="A52" s="33"/>
      <c r="B52" s="34"/>
      <c r="C52" s="15"/>
      <c r="D52" s="15"/>
      <c r="E52" s="35"/>
      <c r="F52" s="37"/>
      <c r="G52" s="28"/>
      <c r="H52" s="15"/>
    </row>
    <row r="53" spans="1:8" x14ac:dyDescent="0.25">
      <c r="A53" s="33"/>
      <c r="B53" s="38"/>
      <c r="C53" s="39" t="s">
        <v>75</v>
      </c>
      <c r="D53" s="40"/>
      <c r="E53" s="41"/>
      <c r="F53" s="41">
        <f>+F51+F41</f>
        <v>366467623.36000001</v>
      </c>
      <c r="G53" s="42">
        <v>1</v>
      </c>
      <c r="H53" s="15"/>
    </row>
    <row r="54" spans="1:8" x14ac:dyDescent="0.25">
      <c r="A54" s="33"/>
      <c r="F54" s="43"/>
    </row>
    <row r="55" spans="1:8" x14ac:dyDescent="0.25">
      <c r="A55" s="33"/>
      <c r="C55" s="22" t="s">
        <v>76</v>
      </c>
      <c r="D55" s="44">
        <v>18.760000000000002</v>
      </c>
      <c r="F55" s="4">
        <v>0</v>
      </c>
    </row>
    <row r="56" spans="1:8" x14ac:dyDescent="0.25">
      <c r="A56" s="33"/>
      <c r="C56" s="22" t="s">
        <v>77</v>
      </c>
      <c r="D56" s="44">
        <v>9.19</v>
      </c>
    </row>
    <row r="57" spans="1:8" x14ac:dyDescent="0.25">
      <c r="A57" s="33"/>
      <c r="C57" s="22" t="s">
        <v>78</v>
      </c>
      <c r="D57" s="44">
        <v>6.96</v>
      </c>
    </row>
    <row r="58" spans="1:8" x14ac:dyDescent="0.25">
      <c r="A58" s="30" t="s">
        <v>79</v>
      </c>
      <c r="C58" s="22" t="s">
        <v>80</v>
      </c>
      <c r="D58" s="45">
        <v>17.931899999999999</v>
      </c>
    </row>
    <row r="59" spans="1:8" x14ac:dyDescent="0.25">
      <c r="C59" s="22" t="s">
        <v>81</v>
      </c>
      <c r="D59" s="45">
        <v>17.535799999999998</v>
      </c>
    </row>
    <row r="60" spans="1:8" x14ac:dyDescent="0.25">
      <c r="C60" s="22" t="s">
        <v>82</v>
      </c>
      <c r="D60" s="46">
        <v>0</v>
      </c>
    </row>
    <row r="61" spans="1:8" x14ac:dyDescent="0.25">
      <c r="C61" s="22" t="s">
        <v>83</v>
      </c>
      <c r="D61" s="47">
        <v>0</v>
      </c>
    </row>
    <row r="62" spans="1:8" x14ac:dyDescent="0.25">
      <c r="C62" s="22" t="s">
        <v>84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33" t="s">
        <v>16</v>
      </c>
      <c r="C65" s="31" t="s">
        <v>85</v>
      </c>
      <c r="D65" s="31"/>
      <c r="E65" s="31"/>
      <c r="F65" s="31"/>
      <c r="G65" s="32"/>
      <c r="H65" s="31"/>
    </row>
    <row r="66" spans="1:8" x14ac:dyDescent="0.25">
      <c r="A66" s="33" t="s">
        <v>55</v>
      </c>
      <c r="C66" s="31" t="s">
        <v>86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A67" s="33"/>
      <c r="C67" s="22" t="s">
        <v>87</v>
      </c>
      <c r="D67" s="15"/>
      <c r="E67" s="35"/>
      <c r="F67" s="50">
        <f>SUMIF(Table13456768578910[[Industry ]],A65,Table13456768578910[Market Value])</f>
        <v>229219752.62</v>
      </c>
      <c r="G67" s="51">
        <f>+F67/$F$53</f>
        <v>0.62548432114786201</v>
      </c>
      <c r="H67" s="15"/>
    </row>
    <row r="68" spans="1:8" x14ac:dyDescent="0.25">
      <c r="C68" s="15" t="s">
        <v>88</v>
      </c>
      <c r="D68" s="15"/>
      <c r="E68" s="35"/>
      <c r="F68" s="50">
        <f>SUMIF(Table13456768578910[[Industry ]],A66,Table13456768578910[Market Value])</f>
        <v>106422952</v>
      </c>
      <c r="G68" s="51">
        <f>+F68/$F$53</f>
        <v>0.29040205796148943</v>
      </c>
      <c r="H68" s="15"/>
    </row>
    <row r="69" spans="1:8" x14ac:dyDescent="0.25">
      <c r="C69" s="15" t="s">
        <v>89</v>
      </c>
      <c r="D69" s="15"/>
      <c r="E69" s="35"/>
      <c r="F69" s="50">
        <f>SUM(F67:F68)</f>
        <v>335642704.62</v>
      </c>
      <c r="G69" s="51">
        <f>+F69/$F$53</f>
        <v>0.91588637910935145</v>
      </c>
      <c r="H69" s="15"/>
    </row>
    <row r="70" spans="1:8" hidden="1" x14ac:dyDescent="0.25">
      <c r="C70" s="15" t="s">
        <v>90</v>
      </c>
      <c r="D70" s="15"/>
      <c r="E70" s="35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91</v>
      </c>
      <c r="D71" s="15"/>
      <c r="E71" s="35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92</v>
      </c>
      <c r="D72" s="15"/>
      <c r="E72" s="35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93</v>
      </c>
      <c r="D73" s="15"/>
      <c r="E73" s="35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94</v>
      </c>
      <c r="D74" s="15"/>
      <c r="E74" s="35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95</v>
      </c>
      <c r="D75" s="15"/>
      <c r="E75" s="35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96</v>
      </c>
      <c r="D76" s="15"/>
      <c r="E76" s="35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97</v>
      </c>
      <c r="D77" s="15"/>
      <c r="E77" s="35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98</v>
      </c>
      <c r="D78" s="15"/>
      <c r="E78" s="35"/>
      <c r="F78" s="50">
        <f t="shared" si="1"/>
        <v>0</v>
      </c>
      <c r="G78" s="51">
        <f t="shared" si="2"/>
        <v>0</v>
      </c>
      <c r="H78" s="15"/>
    </row>
    <row r="81" spans="5:8" s="33" customFormat="1" x14ac:dyDescent="0.25">
      <c r="E81" s="33" t="s">
        <v>99</v>
      </c>
      <c r="F81" s="33" t="s">
        <v>100</v>
      </c>
      <c r="G81" s="52">
        <f t="shared" ref="G81:G88" si="3">SUMIF($H$7:$H$37,F81,$E$7:$E$37)</f>
        <v>0</v>
      </c>
      <c r="H81" s="53">
        <f t="shared" ref="H81:H88" si="4">SUMIF($H$7:$H$40,F81,$F$7:$F$40)</f>
        <v>0</v>
      </c>
    </row>
    <row r="82" spans="5:8" s="33" customFormat="1" x14ac:dyDescent="0.25">
      <c r="E82" s="33" t="s">
        <v>99</v>
      </c>
      <c r="F82" s="33" t="s">
        <v>101</v>
      </c>
      <c r="G82" s="52">
        <f t="shared" si="3"/>
        <v>0</v>
      </c>
      <c r="H82" s="53">
        <f t="shared" si="4"/>
        <v>0</v>
      </c>
    </row>
    <row r="83" spans="5:8" s="33" customFormat="1" x14ac:dyDescent="0.25">
      <c r="E83" s="33" t="s">
        <v>99</v>
      </c>
      <c r="F83" s="33" t="s">
        <v>102</v>
      </c>
      <c r="G83" s="52">
        <f t="shared" si="3"/>
        <v>0</v>
      </c>
      <c r="H83" s="53">
        <f t="shared" si="4"/>
        <v>0</v>
      </c>
    </row>
    <row r="84" spans="5:8" s="33" customFormat="1" x14ac:dyDescent="0.25">
      <c r="E84" s="33" t="s">
        <v>91</v>
      </c>
      <c r="F84" s="33" t="s">
        <v>103</v>
      </c>
      <c r="G84" s="52">
        <f t="shared" si="3"/>
        <v>0</v>
      </c>
      <c r="H84" s="53">
        <f t="shared" si="4"/>
        <v>0</v>
      </c>
    </row>
    <row r="85" spans="5:8" s="33" customFormat="1" x14ac:dyDescent="0.25">
      <c r="E85" s="33" t="s">
        <v>92</v>
      </c>
      <c r="F85" s="33" t="s">
        <v>104</v>
      </c>
      <c r="G85" s="52">
        <f t="shared" si="3"/>
        <v>0</v>
      </c>
      <c r="H85" s="53">
        <f t="shared" si="4"/>
        <v>0</v>
      </c>
    </row>
    <row r="86" spans="5:8" s="33" customFormat="1" x14ac:dyDescent="0.25">
      <c r="E86" s="33" t="s">
        <v>99</v>
      </c>
      <c r="F86" s="33" t="s">
        <v>105</v>
      </c>
      <c r="G86" s="52">
        <f t="shared" si="3"/>
        <v>0</v>
      </c>
      <c r="H86" s="53">
        <f t="shared" si="4"/>
        <v>0</v>
      </c>
    </row>
    <row r="87" spans="5:8" s="33" customFormat="1" x14ac:dyDescent="0.25">
      <c r="E87" s="33" t="s">
        <v>92</v>
      </c>
      <c r="F87" s="33" t="s">
        <v>106</v>
      </c>
      <c r="G87" s="52">
        <f t="shared" si="3"/>
        <v>0</v>
      </c>
      <c r="H87" s="53">
        <f t="shared" si="4"/>
        <v>0</v>
      </c>
    </row>
    <row r="88" spans="5:8" s="33" customFormat="1" x14ac:dyDescent="0.25">
      <c r="E88" s="33" t="s">
        <v>99</v>
      </c>
      <c r="F88" s="33" t="s">
        <v>107</v>
      </c>
      <c r="G88" s="52">
        <f t="shared" si="3"/>
        <v>0</v>
      </c>
      <c r="H88" s="53">
        <f t="shared" si="4"/>
        <v>0</v>
      </c>
    </row>
    <row r="89" spans="5:8" s="33" customFormat="1" x14ac:dyDescent="0.25">
      <c r="E89" s="54"/>
      <c r="G89" s="52" t="s">
        <v>89</v>
      </c>
      <c r="H89" s="33" t="s">
        <v>89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2025-04-05T06:33:16Z</dcterms:created>
  <dcterms:modified xsi:type="dcterms:W3CDTF">2025-04-05T06:33:22Z</dcterms:modified>
</cp:coreProperties>
</file>